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ze\Desktop\"/>
    </mc:Choice>
  </mc:AlternateContent>
  <xr:revisionPtr revIDLastSave="0" documentId="8_{DD9DBE17-FD9A-4DFB-8DC8-0FBA87E07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2. Alokacja..." sheetId="1" r:id="rId1"/>
    <sheet name="Załącznik 3. Alokacja..." sheetId="2" r:id="rId2"/>
  </sheets>
  <calcPr calcId="191029"/>
</workbook>
</file>

<file path=xl/calcChain.xml><?xml version="1.0" encoding="utf-8"?>
<calcChain xmlns="http://schemas.openxmlformats.org/spreadsheetml/2006/main">
  <c r="B13" i="2" l="1"/>
  <c r="F104" i="1"/>
  <c r="G104" i="1"/>
  <c r="H104" i="1"/>
  <c r="I104" i="1"/>
  <c r="L104" i="1"/>
  <c r="M104" i="1"/>
  <c r="N104" i="1"/>
  <c r="O104" i="1"/>
  <c r="P104" i="1"/>
  <c r="Q104" i="1"/>
  <c r="K113" i="1"/>
  <c r="J113" i="1" s="1"/>
  <c r="E113" i="1"/>
  <c r="Q112" i="1"/>
  <c r="P112" i="1"/>
  <c r="O112" i="1"/>
  <c r="N112" i="1"/>
  <c r="M112" i="1"/>
  <c r="L112" i="1"/>
  <c r="I112" i="1"/>
  <c r="H112" i="1"/>
  <c r="G112" i="1"/>
  <c r="F112" i="1"/>
  <c r="K108" i="1"/>
  <c r="J108" i="1" s="1"/>
  <c r="E108" i="1"/>
  <c r="K107" i="1"/>
  <c r="J107" i="1" s="1"/>
  <c r="E107" i="1"/>
  <c r="K106" i="1"/>
  <c r="J106" i="1" s="1"/>
  <c r="E106" i="1"/>
  <c r="K105" i="1"/>
  <c r="J105" i="1" s="1"/>
  <c r="E105" i="1"/>
  <c r="F11" i="1"/>
  <c r="G11" i="1"/>
  <c r="H11" i="1"/>
  <c r="I11" i="1"/>
  <c r="F56" i="1"/>
  <c r="G56" i="1"/>
  <c r="H56" i="1"/>
  <c r="I56" i="1"/>
  <c r="L56" i="1"/>
  <c r="M56" i="1"/>
  <c r="N56" i="1"/>
  <c r="O56" i="1"/>
  <c r="P56" i="1"/>
  <c r="Q56" i="1"/>
  <c r="K60" i="1"/>
  <c r="J60" i="1" s="1"/>
  <c r="E60" i="1"/>
  <c r="K59" i="1"/>
  <c r="J59" i="1" s="1"/>
  <c r="E59" i="1"/>
  <c r="K58" i="1"/>
  <c r="J58" i="1" s="1"/>
  <c r="E58" i="1"/>
  <c r="K57" i="1"/>
  <c r="J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P49" i="1" s="1"/>
  <c r="P48" i="1" s="1"/>
  <c r="E49" i="1"/>
  <c r="K44" i="1"/>
  <c r="J44" i="1" s="1"/>
  <c r="E44" i="1"/>
  <c r="K43" i="1"/>
  <c r="J43" i="1" s="1"/>
  <c r="P43" i="1" s="1"/>
  <c r="P42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P36" i="1"/>
  <c r="K38" i="1"/>
  <c r="J38" i="1" s="1"/>
  <c r="E38" i="1"/>
  <c r="K37" i="1"/>
  <c r="J37" i="1" s="1"/>
  <c r="E37" i="1"/>
  <c r="H23" i="1"/>
  <c r="I23" i="1"/>
  <c r="G23" i="1"/>
  <c r="E32" i="1"/>
  <c r="E31" i="1"/>
  <c r="E30" i="1"/>
  <c r="E29" i="1"/>
  <c r="K28" i="1"/>
  <c r="J28" i="1" s="1"/>
  <c r="E28" i="1"/>
  <c r="E27" i="1"/>
  <c r="E26" i="1"/>
  <c r="E25" i="1"/>
  <c r="E24" i="1"/>
  <c r="F23" i="1"/>
  <c r="E17" i="1"/>
  <c r="K19" i="1"/>
  <c r="J19" i="1" s="1"/>
  <c r="E13" i="1"/>
  <c r="E14" i="1"/>
  <c r="E15" i="1"/>
  <c r="E16" i="1"/>
  <c r="E18" i="1"/>
  <c r="E19" i="1"/>
  <c r="E12" i="1"/>
  <c r="F79" i="1"/>
  <c r="G79" i="1"/>
  <c r="H79" i="1"/>
  <c r="I79" i="1"/>
  <c r="L79" i="1"/>
  <c r="M79" i="1"/>
  <c r="N79" i="1"/>
  <c r="O79" i="1"/>
  <c r="Q79" i="1"/>
  <c r="E86" i="1"/>
  <c r="K86" i="1"/>
  <c r="J86" i="1" s="1"/>
  <c r="F90" i="1"/>
  <c r="G90" i="1"/>
  <c r="H90" i="1"/>
  <c r="I90" i="1"/>
  <c r="L90" i="1"/>
  <c r="M90" i="1"/>
  <c r="N90" i="1"/>
  <c r="O90" i="1"/>
  <c r="Q90" i="1"/>
  <c r="K98" i="1"/>
  <c r="J98" i="1" s="1"/>
  <c r="K99" i="1"/>
  <c r="J99" i="1" s="1"/>
  <c r="K100" i="1"/>
  <c r="J100" i="1" s="1"/>
  <c r="E98" i="1"/>
  <c r="E99" i="1"/>
  <c r="E100" i="1"/>
  <c r="K97" i="1"/>
  <c r="J97" i="1" s="1"/>
  <c r="E97" i="1"/>
  <c r="K96" i="1"/>
  <c r="J96" i="1" s="1"/>
  <c r="E96" i="1"/>
  <c r="K95" i="1"/>
  <c r="J95" i="1" s="1"/>
  <c r="E95" i="1"/>
  <c r="K94" i="1"/>
  <c r="J94" i="1" s="1"/>
  <c r="E94" i="1"/>
  <c r="K93" i="1"/>
  <c r="J93" i="1" s="1"/>
  <c r="E93" i="1"/>
  <c r="K92" i="1"/>
  <c r="J92" i="1" s="1"/>
  <c r="E92" i="1"/>
  <c r="K91" i="1"/>
  <c r="J91" i="1" s="1"/>
  <c r="E91" i="1"/>
  <c r="K85" i="1"/>
  <c r="J85" i="1" s="1"/>
  <c r="E85" i="1"/>
  <c r="K84" i="1"/>
  <c r="J84" i="1" s="1"/>
  <c r="E84" i="1"/>
  <c r="K83" i="1"/>
  <c r="J83" i="1" s="1"/>
  <c r="E83" i="1"/>
  <c r="K82" i="1"/>
  <c r="J82" i="1" s="1"/>
  <c r="E82" i="1"/>
  <c r="K81" i="1"/>
  <c r="J81" i="1" s="1"/>
  <c r="E81" i="1"/>
  <c r="K80" i="1"/>
  <c r="J80" i="1" s="1"/>
  <c r="E80" i="1"/>
  <c r="M70" i="1"/>
  <c r="F70" i="1"/>
  <c r="G70" i="1"/>
  <c r="H70" i="1"/>
  <c r="I70" i="1"/>
  <c r="L70" i="1"/>
  <c r="N70" i="1"/>
  <c r="O70" i="1"/>
  <c r="Q70" i="1"/>
  <c r="K74" i="1"/>
  <c r="J74" i="1" s="1"/>
  <c r="K75" i="1"/>
  <c r="J75" i="1" s="1"/>
  <c r="E74" i="1"/>
  <c r="E75" i="1"/>
  <c r="K73" i="1"/>
  <c r="J73" i="1" s="1"/>
  <c r="E73" i="1"/>
  <c r="E72" i="1"/>
  <c r="K72" i="1"/>
  <c r="J72" i="1" s="1"/>
  <c r="K71" i="1"/>
  <c r="J71" i="1" s="1"/>
  <c r="E71" i="1"/>
  <c r="K66" i="1"/>
  <c r="K65" i="1"/>
  <c r="J65" i="1" s="1"/>
  <c r="E66" i="1"/>
  <c r="E65" i="1"/>
  <c r="F64" i="1"/>
  <c r="G64" i="1"/>
  <c r="H64" i="1"/>
  <c r="I64" i="1"/>
  <c r="L64" i="1"/>
  <c r="M64" i="1"/>
  <c r="N64" i="1"/>
  <c r="O64" i="1"/>
  <c r="Q64" i="1"/>
  <c r="J104" i="1" l="1"/>
  <c r="E112" i="1"/>
  <c r="J112" i="1"/>
  <c r="K104" i="1"/>
  <c r="P28" i="1"/>
  <c r="K112" i="1"/>
  <c r="K56" i="1"/>
  <c r="P19" i="1"/>
  <c r="J56" i="1"/>
  <c r="E104" i="1"/>
  <c r="E56" i="1"/>
  <c r="J48" i="1"/>
  <c r="E48" i="1"/>
  <c r="K48" i="1"/>
  <c r="J42" i="1"/>
  <c r="Q42" i="1"/>
  <c r="Q36" i="1" s="1"/>
  <c r="E42" i="1"/>
  <c r="J36" i="1"/>
  <c r="K42" i="1"/>
  <c r="K36" i="1"/>
  <c r="E36" i="1"/>
  <c r="E23" i="1"/>
  <c r="P97" i="1"/>
  <c r="P72" i="1"/>
  <c r="E11" i="1"/>
  <c r="P82" i="1"/>
  <c r="P100" i="1"/>
  <c r="P83" i="1"/>
  <c r="P96" i="1"/>
  <c r="P85" i="1"/>
  <c r="P95" i="1"/>
  <c r="P98" i="1"/>
  <c r="P86" i="1"/>
  <c r="P65" i="1"/>
  <c r="P73" i="1"/>
  <c r="P81" i="1"/>
  <c r="P92" i="1"/>
  <c r="P94" i="1"/>
  <c r="K64" i="1"/>
  <c r="P84" i="1"/>
  <c r="E64" i="1"/>
  <c r="E70" i="1"/>
  <c r="P74" i="1"/>
  <c r="J70" i="1"/>
  <c r="P75" i="1"/>
  <c r="E79" i="1"/>
  <c r="P91" i="1"/>
  <c r="P93" i="1"/>
  <c r="E90" i="1"/>
  <c r="K79" i="1"/>
  <c r="P80" i="1"/>
  <c r="J79" i="1"/>
  <c r="J90" i="1"/>
  <c r="P99" i="1"/>
  <c r="J66" i="1"/>
  <c r="K70" i="1"/>
  <c r="P71" i="1"/>
  <c r="K90" i="1"/>
  <c r="P79" i="1" l="1"/>
  <c r="P90" i="1"/>
  <c r="P70" i="1"/>
  <c r="P66" i="1"/>
  <c r="P64" i="1" s="1"/>
  <c r="J64" i="1"/>
</calcChain>
</file>

<file path=xl/sharedStrings.xml><?xml version="1.0" encoding="utf-8"?>
<sst xmlns="http://schemas.openxmlformats.org/spreadsheetml/2006/main" count="367" uniqueCount="214">
  <si>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</si>
  <si>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</si>
  <si>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</si>
  <si>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</si>
  <si>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</si>
  <si>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</si>
  <si>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</si>
  <si>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</si>
  <si>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</si>
  <si>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</si>
  <si>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</si>
  <si>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</si>
  <si>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</si>
  <si>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</si>
  <si>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</si>
  <si>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</si>
  <si>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</si>
  <si>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</si>
  <si>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</si>
  <si>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</si>
  <si>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</si>
  <si>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</si>
  <si>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</si>
  <si>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</si>
  <si>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</si>
  <si>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</si>
  <si>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</si>
  <si>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</si>
  <si>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</si>
  <si>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</si>
  <si>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</si>
  <si>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</si>
  <si>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</si>
  <si>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</si>
  <si>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</si>
  <si>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Priorytet 7 Profilaktyka i ochrona zdrowia mieszkańców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</si>
  <si>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</si>
  <si>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</si>
  <si>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</si>
  <si>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</si>
  <si>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</si>
  <si>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</si>
  <si>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</si>
  <si>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</si>
  <si>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</si>
  <si>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</si>
  <si>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</si>
  <si>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</si>
  <si>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</si>
  <si>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</si>
  <si>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</si>
  <si>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</si>
  <si>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</si>
  <si>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</si>
  <si>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</si>
  <si>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</si>
  <si>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</si>
  <si>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</si>
  <si>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</si>
  <si>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</si>
  <si>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</si>
  <si>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</si>
  <si>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</si>
  <si>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</si>
  <si>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</si>
  <si>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</si>
  <si>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</si>
  <si>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</si>
  <si>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</si>
  <si>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</si>
  <si>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</si>
  <si>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</si>
  <si>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</si>
  <si>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</si>
  <si>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</si>
  <si>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</si>
  <si>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</si>
  <si>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</si>
  <si>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</si>
  <si>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</si>
  <si>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</si>
  <si>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</si>
  <si>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9.7 Aktywna integracja społeczna i zawodowa - RLKS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</si>
  <si>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</si>
  <si>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</si>
  <si>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</si>
  <si>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 xml:space="preserve">Działanie 1.1 Publiczna infrastruktura B+R </t>
  </si>
  <si>
    <t>Działanie 1.2 Infrastruktura B+R przedsiębiorstw</t>
  </si>
  <si>
    <t>Działanie 1.3 Budowanie potencjału IOB</t>
  </si>
  <si>
    <t>Działanie 1.4 Budowanie i wzmacnianie powiazań klastrowych</t>
  </si>
  <si>
    <t>Działanie 1.5 Usługi doradcze dla MŚP i PPO</t>
  </si>
  <si>
    <t>RSO.1.1</t>
  </si>
  <si>
    <t>Działanie 2.1 Efektywność energetyczna – dotacje</t>
  </si>
  <si>
    <t>Działanie 1.6 Cyfryzacja w sektorze usług publicznych</t>
  </si>
  <si>
    <t>Działanie 1.7 Internacjonalizacja i infrastruktura biznesu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</si>
  <si>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</si>
  <si>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</si>
  <si>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</si>
  <si>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</si>
  <si>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</si>
  <si>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</si>
  <si>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</si>
  <si>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Działanie 2.9 Ochrona dziedzictwa i różnorodności biologicznej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</si>
  <si>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</si>
  <si>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</si>
  <si>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</si>
  <si>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</si>
  <si>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</si>
  <si>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</si>
  <si>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</si>
  <si>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</si>
  <si>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</si>
  <si>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</si>
  <si>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</si>
  <si>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</si>
  <si>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</si>
  <si>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</si>
  <si>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</si>
  <si>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</si>
  <si>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</si>
  <si>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</si>
  <si>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Priorytet 5 Fundusze Europejskie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</si>
  <si>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</si>
  <si>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</si>
  <si>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</si>
  <si>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</si>
  <si>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</si>
  <si>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</si>
  <si>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</si>
  <si>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</si>
  <si>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</si>
  <si>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</si>
  <si>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</si>
  <si>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</si>
  <si>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</si>
  <si>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</si>
  <si>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</si>
  <si>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</si>
  <si>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Działanie 11.1 Skuteczna informacja i komunikacja</t>
  </si>
  <si>
    <t>Działanie 11.2 Wsparcie instytucji Programu</t>
  </si>
  <si>
    <t>Działanie 11.3 Ewaluacja, badania i gromadzenie danych</t>
  </si>
  <si>
    <t>Działanie 11.4 RWzmocnienie potencjału organów państwa członkowskiego, beneficjentów i odpowiednich partnerów</t>
  </si>
  <si>
    <t>Działanie 12.1 Wsparcie instytucji Programu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</si>
  <si>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</si>
  <si>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</si>
  <si>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</si>
  <si>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</si>
  <si>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</si>
  <si>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</si>
  <si>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</si>
  <si>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 xml:space="preserve">1.1 Publiczna infrastruktura B+R </t>
  </si>
  <si>
    <t>1.2 Infrastruktura B+R przedsiębiorstw</t>
  </si>
  <si>
    <t>1.3 Budowanie potencjału IOB</t>
  </si>
  <si>
    <t>1.4 Budowanie i wzmacnianie powiazań klastrowych</t>
  </si>
  <si>
    <t>1.6 Cyfryzacja w sektorze usług publicznych</t>
  </si>
  <si>
    <t>1.7 Internacjonalizacja i infrastruktura biznesu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</si>
  <si>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</si>
  <si>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</si>
  <si>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</si>
  <si>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</si>
  <si>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</si>
  <si>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</si>
  <si>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</si>
  <si>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</si>
  <si>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</si>
  <si>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</si>
  <si>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</si>
  <si>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</si>
  <si>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</si>
  <si>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</si>
  <si>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</si>
  <si>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</si>
  <si>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</si>
  <si>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</si>
  <si>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</si>
  <si>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</si>
  <si>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</si>
  <si>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</si>
  <si>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</si>
  <si>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</si>
  <si>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</si>
  <si>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</si>
  <si>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</si>
  <si>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</si>
  <si>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</si>
  <si>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</si>
  <si>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</si>
  <si>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</si>
  <si>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</si>
  <si>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9.7 Aktywna integracja społeczna i zawodowa - RLKS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</si>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</sst>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15"/>
  <sheetViews>
    <sheetView tabSelected="1" workbookViewId="0">
      <pane xSplit="1" ySplit="7" topLeftCell="B92" activePane="bottomRight" state="frozen"/>
      <selection pane="topRight" activeCell="B1" sqref="B1"/>
      <selection pane="bottomLeft" activeCell="A6" sqref="A6"/>
      <selection pane="bottomRight" activeCell="M99" sqref="M99"/>
    </sheetView>
  </sheetViews>
  <sheetFormatPr defaultRowHeight="15" x14ac:dyDescent="0.25"/>
  <cols>
    <col min="1" max="1" width="2.140625" customWidth="1"/>
    <col min="2" max="2" width="36.85546875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3.42578125" customWidth="1"/>
    <col min="11" max="11" width="12.42578125" customWidth="1"/>
    <col min="12" max="12" width="14" customWidth="1"/>
    <col min="13" max="13" width="14.28515625" customWidth="1"/>
    <col min="14" max="14" width="10.28515625" customWidth="1"/>
    <col min="15" max="15" width="17.42578125" customWidth="1"/>
    <col min="16" max="16" width="16.7109375" customWidth="1"/>
    <col min="17" max="17" width="11.85546875" customWidth="1"/>
    <col min="19" max="19" width="9.85546875" bestFit="1" customWidth="1"/>
  </cols>
  <sheetData>
    <row r="1" spans="2:17" ht="6" customHeight="1" x14ac:dyDescent="0.25"/>
    <row r="2" spans="2:17" x14ac:dyDescent="0.25">
      <c r="B2" s="22" t="s">
        <v>66</v>
      </c>
    </row>
    <row r="3" spans="2:17" ht="6.75" customHeight="1" x14ac:dyDescent="0.25"/>
    <row r="4" spans="2:17" ht="36.75" customHeight="1" x14ac:dyDescent="0.25">
      <c r="B4" s="58" t="s">
        <v>0</v>
      </c>
      <c r="C4" s="60" t="s">
        <v>1</v>
      </c>
      <c r="D4" s="60" t="s">
        <v>2</v>
      </c>
      <c r="E4" s="59" t="s">
        <v>3</v>
      </c>
      <c r="F4" s="59"/>
      <c r="G4" s="59"/>
      <c r="H4" s="59"/>
      <c r="I4" s="59"/>
      <c r="J4" s="13" t="s">
        <v>15</v>
      </c>
      <c r="K4" s="59" t="s">
        <v>24</v>
      </c>
      <c r="L4" s="59"/>
      <c r="M4" s="59"/>
      <c r="N4" s="59"/>
      <c r="O4" s="58" t="s">
        <v>25</v>
      </c>
      <c r="P4" s="58" t="s">
        <v>26</v>
      </c>
      <c r="Q4" s="59" t="s">
        <v>28</v>
      </c>
    </row>
    <row r="5" spans="2:17" ht="30" x14ac:dyDescent="0.25">
      <c r="B5" s="58"/>
      <c r="C5" s="60"/>
      <c r="D5" s="60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58"/>
      <c r="P5" s="58"/>
      <c r="Q5" s="59"/>
    </row>
    <row r="6" spans="2:17" x14ac:dyDescent="0.25">
      <c r="B6" s="58"/>
      <c r="C6" s="60"/>
      <c r="D6" s="60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14" t="s">
        <v>22</v>
      </c>
      <c r="Q6" s="14" t="s">
        <v>29</v>
      </c>
    </row>
    <row r="7" spans="2:17" x14ac:dyDescent="0.25">
      <c r="B7" s="58"/>
      <c r="C7" s="60"/>
      <c r="D7" s="60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57" t="s">
        <v>85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85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/>
      <c r="K11" s="18"/>
      <c r="L11" s="18"/>
      <c r="M11" s="18"/>
      <c r="N11" s="18"/>
      <c r="O11" s="18"/>
      <c r="P11" s="18"/>
      <c r="Q11" s="18"/>
    </row>
    <row r="12" spans="2:17" ht="24" x14ac:dyDescent="0.25">
      <c r="B12" s="30" t="s">
        <v>86</v>
      </c>
      <c r="C12" s="8" t="s">
        <v>91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12"/>
      <c r="K12" s="12"/>
      <c r="L12" s="7"/>
      <c r="M12" s="7"/>
      <c r="N12" s="7"/>
      <c r="O12" s="7"/>
      <c r="P12" s="12"/>
      <c r="Q12" s="7"/>
    </row>
    <row r="13" spans="2:17" ht="28.5" customHeight="1" x14ac:dyDescent="0.25">
      <c r="B13" s="30" t="s">
        <v>87</v>
      </c>
      <c r="C13" s="8" t="s">
        <v>91</v>
      </c>
      <c r="D13" s="9" t="s">
        <v>33</v>
      </c>
      <c r="E13" s="12">
        <f t="shared" ref="E13:E19" si="1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/>
      <c r="K13" s="12"/>
      <c r="L13" s="7"/>
      <c r="M13" s="7"/>
      <c r="N13" s="7"/>
      <c r="O13" s="7"/>
      <c r="P13" s="12"/>
      <c r="Q13" s="7"/>
    </row>
    <row r="14" spans="2:17" ht="27" customHeight="1" x14ac:dyDescent="0.25">
      <c r="B14" s="30" t="s">
        <v>88</v>
      </c>
      <c r="C14" s="8" t="s">
        <v>91</v>
      </c>
      <c r="D14" s="9" t="s">
        <v>33</v>
      </c>
      <c r="E14" s="12">
        <f t="shared" si="1"/>
        <v>2000000</v>
      </c>
      <c r="F14" s="7">
        <v>0</v>
      </c>
      <c r="G14" s="7">
        <v>2000000</v>
      </c>
      <c r="H14" s="7">
        <v>0</v>
      </c>
      <c r="I14" s="7">
        <v>0</v>
      </c>
      <c r="J14" s="12"/>
      <c r="K14" s="12"/>
      <c r="L14" s="7"/>
      <c r="M14" s="7"/>
      <c r="N14" s="7"/>
      <c r="O14" s="7"/>
      <c r="P14" s="12"/>
      <c r="Q14" s="7"/>
    </row>
    <row r="15" spans="2:17" ht="26.25" customHeight="1" x14ac:dyDescent="0.25">
      <c r="B15" s="30" t="s">
        <v>89</v>
      </c>
      <c r="C15" s="8" t="s">
        <v>91</v>
      </c>
      <c r="D15" s="9" t="s">
        <v>33</v>
      </c>
      <c r="E15" s="12">
        <f t="shared" si="1"/>
        <v>2000000</v>
      </c>
      <c r="F15" s="7">
        <v>0</v>
      </c>
      <c r="G15" s="7">
        <v>2000000</v>
      </c>
      <c r="H15" s="7">
        <v>0</v>
      </c>
      <c r="I15" s="7">
        <v>0</v>
      </c>
      <c r="J15" s="12"/>
      <c r="K15" s="12"/>
      <c r="L15" s="7"/>
      <c r="M15" s="7"/>
      <c r="N15" s="7"/>
      <c r="O15" s="7"/>
      <c r="P15" s="12"/>
      <c r="Q15" s="7"/>
    </row>
    <row r="16" spans="2:17" ht="26.25" customHeight="1" x14ac:dyDescent="0.25">
      <c r="B16" s="30" t="s">
        <v>90</v>
      </c>
      <c r="C16" s="8" t="s">
        <v>91</v>
      </c>
      <c r="D16" s="9" t="s">
        <v>33</v>
      </c>
      <c r="E16" s="12">
        <f t="shared" si="1"/>
        <v>6000000</v>
      </c>
      <c r="F16" s="7">
        <v>0</v>
      </c>
      <c r="G16" s="7">
        <v>6000000</v>
      </c>
      <c r="H16" s="7">
        <v>0</v>
      </c>
      <c r="I16" s="7">
        <v>0</v>
      </c>
      <c r="J16" s="12"/>
      <c r="K16" s="12"/>
      <c r="L16" s="7"/>
      <c r="M16" s="7"/>
      <c r="N16" s="7"/>
      <c r="O16" s="7"/>
      <c r="P16" s="12"/>
      <c r="Q16" s="7"/>
    </row>
    <row r="17" spans="2:19" ht="24" x14ac:dyDescent="0.25">
      <c r="B17" s="30" t="s">
        <v>93</v>
      </c>
      <c r="C17" s="8" t="s">
        <v>109</v>
      </c>
      <c r="D17" s="9" t="s">
        <v>33</v>
      </c>
      <c r="E17" s="12">
        <f t="shared" si="1"/>
        <v>22976615</v>
      </c>
      <c r="F17" s="7">
        <v>0</v>
      </c>
      <c r="G17" s="7">
        <v>22976615</v>
      </c>
      <c r="H17" s="7">
        <v>0</v>
      </c>
      <c r="I17" s="7">
        <v>0</v>
      </c>
      <c r="J17" s="12"/>
      <c r="K17" s="12"/>
      <c r="L17" s="7"/>
      <c r="M17" s="7"/>
      <c r="N17" s="7"/>
      <c r="O17" s="7"/>
      <c r="P17" s="12"/>
      <c r="Q17" s="7"/>
    </row>
    <row r="18" spans="2:19" ht="24" x14ac:dyDescent="0.25">
      <c r="B18" s="30" t="s">
        <v>94</v>
      </c>
      <c r="C18" s="8" t="s">
        <v>110</v>
      </c>
      <c r="D18" s="9" t="s">
        <v>33</v>
      </c>
      <c r="E18" s="12">
        <f t="shared" si="1"/>
        <v>30500000</v>
      </c>
      <c r="F18" s="7">
        <v>0</v>
      </c>
      <c r="G18" s="7">
        <v>30500000</v>
      </c>
      <c r="H18" s="7">
        <v>0</v>
      </c>
      <c r="I18" s="7">
        <v>0</v>
      </c>
      <c r="J18" s="12"/>
      <c r="K18" s="12"/>
      <c r="L18" s="7"/>
      <c r="M18" s="7"/>
      <c r="N18" s="7"/>
      <c r="O18" s="7"/>
      <c r="P18" s="12"/>
      <c r="Q18" s="7"/>
      <c r="S18" s="1"/>
    </row>
    <row r="19" spans="2:19" ht="24" x14ac:dyDescent="0.25">
      <c r="B19" s="30" t="s">
        <v>95</v>
      </c>
      <c r="C19" s="8" t="s">
        <v>110</v>
      </c>
      <c r="D19" s="9" t="s">
        <v>33</v>
      </c>
      <c r="E19" s="12">
        <f t="shared" si="1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2">K19+O19</f>
        <v>11382352.941176474</v>
      </c>
      <c r="K19" s="12">
        <f t="shared" ref="K19" si="3">L19+M19+N19</f>
        <v>11382352.941176474</v>
      </c>
      <c r="L19" s="7"/>
      <c r="M19" s="7"/>
      <c r="N19" s="7">
        <v>11382352.941176474</v>
      </c>
      <c r="O19" s="7"/>
      <c r="P19" s="12">
        <f>E19+J19</f>
        <v>75882352.941176474</v>
      </c>
      <c r="Q19" s="7">
        <v>0</v>
      </c>
    </row>
    <row r="20" spans="2:19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9" ht="21.75" customHeight="1" x14ac:dyDescent="0.25">
      <c r="B21" s="57" t="s">
        <v>112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9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ht="21.75" customHeight="1" x14ac:dyDescent="0.25">
      <c r="B23" s="24" t="s">
        <v>112</v>
      </c>
      <c r="C23" s="16"/>
      <c r="D23" s="17" t="s">
        <v>33</v>
      </c>
      <c r="E23" s="18">
        <f>SUM(E24:E32)</f>
        <v>354800000</v>
      </c>
      <c r="F23" s="18">
        <f t="shared" ref="F23" si="4">F24+F29</f>
        <v>0</v>
      </c>
      <c r="G23" s="18">
        <f>SUM(G24:G32)</f>
        <v>354800000</v>
      </c>
      <c r="H23" s="18">
        <f t="shared" ref="H23:I23" si="5">SUM(H24:H32)</f>
        <v>0</v>
      </c>
      <c r="I23" s="18">
        <f t="shared" si="5"/>
        <v>0</v>
      </c>
      <c r="J23" s="18"/>
      <c r="K23" s="18"/>
      <c r="L23" s="18"/>
      <c r="M23" s="18"/>
      <c r="N23" s="18"/>
      <c r="O23" s="18"/>
      <c r="P23" s="18"/>
      <c r="Q23" s="18"/>
    </row>
    <row r="24" spans="2:19" ht="24" x14ac:dyDescent="0.25">
      <c r="B24" s="30" t="s">
        <v>92</v>
      </c>
      <c r="C24" s="8" t="s">
        <v>103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/>
      <c r="K24" s="12"/>
      <c r="L24" s="7"/>
      <c r="M24" s="7"/>
      <c r="N24" s="7"/>
      <c r="O24" s="7"/>
      <c r="P24" s="12"/>
      <c r="Q24" s="7"/>
    </row>
    <row r="25" spans="2:19" ht="28.5" customHeight="1" x14ac:dyDescent="0.25">
      <c r="B25" s="30" t="s">
        <v>96</v>
      </c>
      <c r="C25" s="8" t="s">
        <v>103</v>
      </c>
      <c r="D25" s="9" t="s">
        <v>33</v>
      </c>
      <c r="E25" s="12">
        <f t="shared" ref="E25:E31" si="6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/>
      <c r="K25" s="12"/>
      <c r="L25" s="7"/>
      <c r="M25" s="7"/>
      <c r="N25" s="7"/>
      <c r="O25" s="7"/>
      <c r="P25" s="12"/>
      <c r="Q25" s="7"/>
    </row>
    <row r="26" spans="2:19" ht="27" customHeight="1" x14ac:dyDescent="0.25">
      <c r="B26" s="30" t="s">
        <v>97</v>
      </c>
      <c r="C26" s="8" t="s">
        <v>104</v>
      </c>
      <c r="D26" s="9" t="s">
        <v>33</v>
      </c>
      <c r="E26" s="12">
        <f t="shared" si="6"/>
        <v>18000000</v>
      </c>
      <c r="F26" s="7">
        <v>0</v>
      </c>
      <c r="G26" s="7">
        <v>18000000</v>
      </c>
      <c r="H26" s="7">
        <v>0</v>
      </c>
      <c r="I26" s="7">
        <v>0</v>
      </c>
      <c r="J26" s="12"/>
      <c r="K26" s="12"/>
      <c r="L26" s="7"/>
      <c r="M26" s="7"/>
      <c r="N26" s="7"/>
      <c r="O26" s="7"/>
      <c r="P26" s="12"/>
      <c r="Q26" s="7"/>
    </row>
    <row r="27" spans="2:19" ht="26.25" customHeight="1" x14ac:dyDescent="0.25">
      <c r="B27" s="30" t="s">
        <v>98</v>
      </c>
      <c r="C27" s="8" t="s">
        <v>104</v>
      </c>
      <c r="D27" s="9" t="s">
        <v>33</v>
      </c>
      <c r="E27" s="12">
        <f t="shared" si="6"/>
        <v>38000000</v>
      </c>
      <c r="F27" s="7">
        <v>0</v>
      </c>
      <c r="G27" s="7">
        <v>38000000</v>
      </c>
      <c r="H27" s="7">
        <v>0</v>
      </c>
      <c r="I27" s="7">
        <v>0</v>
      </c>
      <c r="J27" s="12"/>
      <c r="K27" s="12"/>
      <c r="L27" s="7"/>
      <c r="M27" s="7"/>
      <c r="N27" s="7"/>
      <c r="O27" s="7"/>
      <c r="P27" s="12"/>
      <c r="Q27" s="7"/>
    </row>
    <row r="28" spans="2:19" ht="26.25" customHeight="1" x14ac:dyDescent="0.25">
      <c r="B28" s="30" t="s">
        <v>99</v>
      </c>
      <c r="C28" s="8" t="s">
        <v>105</v>
      </c>
      <c r="D28" s="9" t="s">
        <v>33</v>
      </c>
      <c r="E28" s="12">
        <f t="shared" si="6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 t="shared" ref="J28" si="7">K28+O28</f>
        <v>11382352.941176474</v>
      </c>
      <c r="K28" s="12">
        <f t="shared" ref="K28" si="8">L28+M28+N28</f>
        <v>11382352.941176474</v>
      </c>
      <c r="L28" s="7">
        <v>2382352.9411764741</v>
      </c>
      <c r="M28" s="7">
        <v>9000000</v>
      </c>
      <c r="N28" s="7">
        <v>0</v>
      </c>
      <c r="O28" s="7">
        <v>0</v>
      </c>
      <c r="P28" s="12">
        <f>E28+J28</f>
        <v>75882352.941176474</v>
      </c>
      <c r="Q28" s="7">
        <v>0</v>
      </c>
    </row>
    <row r="29" spans="2:19" ht="24" x14ac:dyDescent="0.25">
      <c r="B29" s="30" t="s">
        <v>149</v>
      </c>
      <c r="C29" s="8" t="s">
        <v>106</v>
      </c>
      <c r="D29" s="9" t="s">
        <v>33</v>
      </c>
      <c r="E29" s="12">
        <f t="shared" si="6"/>
        <v>50000000</v>
      </c>
      <c r="F29" s="7">
        <v>0</v>
      </c>
      <c r="G29" s="7">
        <v>50000000</v>
      </c>
      <c r="H29" s="7">
        <v>0</v>
      </c>
      <c r="I29" s="7">
        <v>0</v>
      </c>
      <c r="J29" s="12"/>
      <c r="K29" s="12"/>
      <c r="L29" s="7"/>
      <c r="M29" s="7"/>
      <c r="N29" s="7"/>
      <c r="O29" s="7"/>
      <c r="P29" s="12"/>
      <c r="Q29" s="7"/>
      <c r="S29" s="1"/>
    </row>
    <row r="30" spans="2:19" ht="24" x14ac:dyDescent="0.25">
      <c r="B30" s="30" t="s">
        <v>100</v>
      </c>
      <c r="C30" s="8" t="s">
        <v>107</v>
      </c>
      <c r="D30" s="9" t="s">
        <v>33</v>
      </c>
      <c r="E30" s="12">
        <f t="shared" si="6"/>
        <v>10500000</v>
      </c>
      <c r="F30" s="7">
        <v>0</v>
      </c>
      <c r="G30" s="7">
        <v>10500000</v>
      </c>
      <c r="H30" s="7">
        <v>0</v>
      </c>
      <c r="I30" s="7">
        <v>0</v>
      </c>
      <c r="J30" s="12"/>
      <c r="K30" s="12"/>
      <c r="L30" s="7"/>
      <c r="M30" s="7"/>
      <c r="N30" s="7"/>
      <c r="O30" s="7"/>
      <c r="P30" s="12"/>
      <c r="Q30" s="7"/>
      <c r="S30" s="1"/>
    </row>
    <row r="31" spans="2:19" ht="24" x14ac:dyDescent="0.25">
      <c r="B31" s="30" t="s">
        <v>101</v>
      </c>
      <c r="C31" s="8" t="s">
        <v>107</v>
      </c>
      <c r="D31" s="9" t="s">
        <v>33</v>
      </c>
      <c r="E31" s="12">
        <f t="shared" si="6"/>
        <v>5000000</v>
      </c>
      <c r="F31" s="7">
        <v>0</v>
      </c>
      <c r="G31" s="7">
        <v>5000000</v>
      </c>
      <c r="H31" s="7">
        <v>0</v>
      </c>
      <c r="I31" s="7">
        <v>0</v>
      </c>
      <c r="J31" s="12"/>
      <c r="K31" s="12"/>
      <c r="L31" s="7"/>
      <c r="M31" s="7"/>
      <c r="N31" s="7"/>
      <c r="O31" s="7"/>
      <c r="P31" s="12"/>
      <c r="Q31" s="7"/>
    </row>
    <row r="32" spans="2:19" ht="24" x14ac:dyDescent="0.25">
      <c r="B32" s="30" t="s">
        <v>102</v>
      </c>
      <c r="C32" s="8" t="s">
        <v>108</v>
      </c>
      <c r="D32" s="9" t="s">
        <v>33</v>
      </c>
      <c r="E32" s="12">
        <f t="shared" ref="E32" si="9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/>
      <c r="K32" s="12"/>
      <c r="L32" s="7"/>
      <c r="M32" s="7"/>
      <c r="N32" s="7"/>
      <c r="O32" s="7"/>
      <c r="P32" s="12"/>
      <c r="Q32" s="7"/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57" t="s">
        <v>111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111</v>
      </c>
      <c r="C36" s="16"/>
      <c r="D36" s="17" t="s">
        <v>33</v>
      </c>
      <c r="E36" s="18">
        <f>SUM(E37:E38)</f>
        <v>50000000</v>
      </c>
      <c r="F36" s="18">
        <f t="shared" ref="F36:P36" si="10">SUM(F37:F38)</f>
        <v>0</v>
      </c>
      <c r="G36" s="18">
        <f t="shared" si="10"/>
        <v>50000000</v>
      </c>
      <c r="H36" s="18">
        <f t="shared" si="10"/>
        <v>0</v>
      </c>
      <c r="I36" s="18">
        <f t="shared" si="10"/>
        <v>0</v>
      </c>
      <c r="J36" s="18">
        <f t="shared" si="10"/>
        <v>0</v>
      </c>
      <c r="K36" s="18">
        <f t="shared" si="10"/>
        <v>0</v>
      </c>
      <c r="L36" s="18">
        <f t="shared" si="10"/>
        <v>0</v>
      </c>
      <c r="M36" s="18">
        <f t="shared" si="10"/>
        <v>0</v>
      </c>
      <c r="N36" s="18">
        <f t="shared" si="10"/>
        <v>0</v>
      </c>
      <c r="O36" s="18">
        <f t="shared" si="10"/>
        <v>0</v>
      </c>
      <c r="P36" s="18">
        <f t="shared" si="10"/>
        <v>0</v>
      </c>
      <c r="Q36" s="18">
        <f>SUM(Q37:Q68)</f>
        <v>0</v>
      </c>
    </row>
    <row r="37" spans="2:17" ht="24" x14ac:dyDescent="0.25">
      <c r="B37" s="30" t="s">
        <v>113</v>
      </c>
      <c r="C37" s="8" t="s">
        <v>115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0</v>
      </c>
      <c r="K37" s="12">
        <f>L37+M37+N37</f>
        <v>0</v>
      </c>
      <c r="L37" s="7">
        <v>0</v>
      </c>
      <c r="M37" s="7"/>
      <c r="N37" s="7">
        <v>0</v>
      </c>
      <c r="O37" s="7"/>
      <c r="P37" s="12"/>
      <c r="Q37" s="7">
        <v>0</v>
      </c>
    </row>
    <row r="38" spans="2:17" ht="28.5" customHeight="1" x14ac:dyDescent="0.25">
      <c r="B38" s="30" t="s">
        <v>114</v>
      </c>
      <c r="C38" s="8" t="s">
        <v>115</v>
      </c>
      <c r="D38" s="9" t="s">
        <v>33</v>
      </c>
      <c r="E38" s="12">
        <f t="shared" ref="E38" si="11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2">K38+O38</f>
        <v>0</v>
      </c>
      <c r="K38" s="12">
        <f t="shared" ref="K38" si="13">L38+M38+N38</f>
        <v>0</v>
      </c>
      <c r="L38" s="7"/>
      <c r="M38" s="7"/>
      <c r="N38" s="7"/>
      <c r="O38" s="7"/>
      <c r="P38" s="12"/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57" t="s">
        <v>116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116</v>
      </c>
      <c r="C42" s="16"/>
      <c r="D42" s="17" t="s">
        <v>33</v>
      </c>
      <c r="E42" s="18">
        <f>SUM(E43:E44)</f>
        <v>140000000</v>
      </c>
      <c r="F42" s="18">
        <f t="shared" ref="F42" si="14">SUM(F43:F44)</f>
        <v>0</v>
      </c>
      <c r="G42" s="18">
        <f t="shared" ref="G42" si="15">SUM(G43:G44)</f>
        <v>140000000</v>
      </c>
      <c r="H42" s="18">
        <f t="shared" ref="H42" si="16">SUM(H43:H44)</f>
        <v>0</v>
      </c>
      <c r="I42" s="18">
        <f t="shared" ref="I42" si="17">SUM(I43:I44)</f>
        <v>0</v>
      </c>
      <c r="J42" s="18">
        <f t="shared" ref="J42" si="18">SUM(J43:J44)</f>
        <v>15088236</v>
      </c>
      <c r="K42" s="18">
        <f t="shared" ref="K42" si="19">SUM(K43:K44)</f>
        <v>15088236</v>
      </c>
      <c r="L42" s="18">
        <f t="shared" ref="L42" si="20">SUM(L43:L44)</f>
        <v>0</v>
      </c>
      <c r="M42" s="18">
        <f t="shared" ref="M42" si="21">SUM(M43:M44)</f>
        <v>15088236</v>
      </c>
      <c r="N42" s="18">
        <f t="shared" ref="N42" si="22">SUM(N43:N44)</f>
        <v>0</v>
      </c>
      <c r="O42" s="18">
        <f t="shared" ref="O42" si="23">SUM(O43:O44)</f>
        <v>0</v>
      </c>
      <c r="P42" s="18">
        <f t="shared" ref="P42" si="24">SUM(P43:P44)</f>
        <v>100588236</v>
      </c>
      <c r="Q42" s="18">
        <f>SUM(Q43:Q73)</f>
        <v>0</v>
      </c>
    </row>
    <row r="43" spans="2:17" ht="24" x14ac:dyDescent="0.25">
      <c r="B43" s="30" t="s">
        <v>119</v>
      </c>
      <c r="C43" s="8" t="s">
        <v>117</v>
      </c>
      <c r="D43" s="9" t="s">
        <v>33</v>
      </c>
      <c r="E43" s="12">
        <f>F43+G43+H43+I43</f>
        <v>85500000</v>
      </c>
      <c r="F43" s="7">
        <v>0</v>
      </c>
      <c r="G43" s="7">
        <v>85500000</v>
      </c>
      <c r="H43" s="7">
        <v>0</v>
      </c>
      <c r="I43" s="7">
        <v>0</v>
      </c>
      <c r="J43" s="12">
        <f>K43+O43</f>
        <v>15088236</v>
      </c>
      <c r="K43" s="12">
        <f>L43+M43+N43</f>
        <v>15088236</v>
      </c>
      <c r="L43" s="7">
        <v>0</v>
      </c>
      <c r="M43" s="7">
        <v>15088236</v>
      </c>
      <c r="N43" s="7">
        <v>0</v>
      </c>
      <c r="O43" s="7">
        <v>0</v>
      </c>
      <c r="P43" s="12">
        <f>E43+J43</f>
        <v>100588236</v>
      </c>
      <c r="Q43" s="7">
        <v>0</v>
      </c>
    </row>
    <row r="44" spans="2:17" ht="28.5" customHeight="1" x14ac:dyDescent="0.25">
      <c r="B44" s="30" t="s">
        <v>118</v>
      </c>
      <c r="C44" s="8" t="s">
        <v>117</v>
      </c>
      <c r="D44" s="9" t="s">
        <v>33</v>
      </c>
      <c r="E44" s="12">
        <f t="shared" ref="E44" si="25">F44+G44+H44+I44</f>
        <v>54500000</v>
      </c>
      <c r="F44" s="7">
        <v>0</v>
      </c>
      <c r="G44" s="7">
        <v>54500000</v>
      </c>
      <c r="H44" s="7">
        <v>0</v>
      </c>
      <c r="I44" s="7">
        <v>0</v>
      </c>
      <c r="J44" s="12">
        <f t="shared" ref="J44" si="26">K44+O44</f>
        <v>0</v>
      </c>
      <c r="K44" s="12">
        <f t="shared" ref="K44" si="27">L44+M44+N44</f>
        <v>0</v>
      </c>
      <c r="L44" s="7"/>
      <c r="M44" s="7"/>
      <c r="N44" s="7"/>
      <c r="O44" s="7"/>
      <c r="P44" s="12"/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57" t="s">
        <v>120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121</v>
      </c>
      <c r="C48" s="16"/>
      <c r="D48" s="17" t="s">
        <v>33</v>
      </c>
      <c r="E48" s="18">
        <f>SUM(E49:E52)</f>
        <v>104500000</v>
      </c>
      <c r="F48" s="18">
        <f t="shared" ref="F48:Q48" si="28">SUM(F49:F52)</f>
        <v>0</v>
      </c>
      <c r="G48" s="18">
        <f t="shared" si="28"/>
        <v>104500000</v>
      </c>
      <c r="H48" s="18">
        <f t="shared" si="28"/>
        <v>0</v>
      </c>
      <c r="I48" s="18">
        <f t="shared" si="28"/>
        <v>0</v>
      </c>
      <c r="J48" s="18">
        <f t="shared" si="28"/>
        <v>4235294</v>
      </c>
      <c r="K48" s="18">
        <f t="shared" si="28"/>
        <v>4235294</v>
      </c>
      <c r="L48" s="18">
        <f t="shared" si="28"/>
        <v>0</v>
      </c>
      <c r="M48" s="18">
        <f t="shared" si="28"/>
        <v>4235294</v>
      </c>
      <c r="N48" s="18">
        <f t="shared" si="28"/>
        <v>0</v>
      </c>
      <c r="O48" s="18">
        <f t="shared" si="28"/>
        <v>0</v>
      </c>
      <c r="P48" s="18">
        <f t="shared" si="28"/>
        <v>28235294</v>
      </c>
      <c r="Q48" s="18">
        <f t="shared" si="28"/>
        <v>0</v>
      </c>
    </row>
    <row r="49" spans="2:17" ht="24" x14ac:dyDescent="0.25">
      <c r="B49" s="30" t="s">
        <v>122</v>
      </c>
      <c r="C49" s="8" t="s">
        <v>126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123</v>
      </c>
      <c r="C50" s="8" t="s">
        <v>127</v>
      </c>
      <c r="D50" s="9" t="s">
        <v>33</v>
      </c>
      <c r="E50" s="12">
        <f t="shared" ref="E50:E52" si="29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0">K50+O50</f>
        <v>0</v>
      </c>
      <c r="K50" s="12">
        <f t="shared" ref="K50:K52" si="31">L50+M50+N50</f>
        <v>0</v>
      </c>
      <c r="L50" s="7"/>
      <c r="M50" s="7"/>
      <c r="N50" s="7"/>
      <c r="O50" s="7"/>
      <c r="P50" s="12"/>
      <c r="Q50" s="7">
        <v>0</v>
      </c>
    </row>
    <row r="51" spans="2:17" ht="27" customHeight="1" x14ac:dyDescent="0.25">
      <c r="B51" s="30" t="s">
        <v>124</v>
      </c>
      <c r="C51" s="8" t="s">
        <v>128</v>
      </c>
      <c r="D51" s="9" t="s">
        <v>33</v>
      </c>
      <c r="E51" s="12">
        <f t="shared" si="29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0"/>
        <v>0</v>
      </c>
      <c r="K51" s="12">
        <f t="shared" si="31"/>
        <v>0</v>
      </c>
      <c r="L51" s="7"/>
      <c r="M51" s="7"/>
      <c r="N51" s="7"/>
      <c r="O51" s="7"/>
      <c r="P51" s="12"/>
      <c r="Q51" s="7">
        <v>0</v>
      </c>
    </row>
    <row r="52" spans="2:17" ht="26.25" customHeight="1" x14ac:dyDescent="0.25">
      <c r="B52" s="30" t="s">
        <v>125</v>
      </c>
      <c r="C52" s="8" t="s">
        <v>129</v>
      </c>
      <c r="D52" s="9" t="s">
        <v>33</v>
      </c>
      <c r="E52" s="12">
        <f t="shared" si="29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0"/>
        <v>0</v>
      </c>
      <c r="K52" s="12">
        <f t="shared" si="31"/>
        <v>0</v>
      </c>
      <c r="L52" s="7"/>
      <c r="M52" s="7"/>
      <c r="N52" s="7"/>
      <c r="O52" s="7"/>
      <c r="P52" s="12"/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57" t="s">
        <v>130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130</v>
      </c>
      <c r="C56" s="16"/>
      <c r="D56" s="17" t="s">
        <v>33</v>
      </c>
      <c r="E56" s="18">
        <f>SUM(E57:E60)</f>
        <v>145160862</v>
      </c>
      <c r="F56" s="18">
        <f t="shared" ref="F56:Q56" si="32">SUM(F57:F60)</f>
        <v>0</v>
      </c>
      <c r="G56" s="18">
        <f t="shared" si="32"/>
        <v>145160862</v>
      </c>
      <c r="H56" s="18">
        <f t="shared" si="32"/>
        <v>0</v>
      </c>
      <c r="I56" s="18">
        <f t="shared" si="32"/>
        <v>0</v>
      </c>
      <c r="J56" s="18">
        <f t="shared" si="32"/>
        <v>0</v>
      </c>
      <c r="K56" s="18">
        <f t="shared" si="32"/>
        <v>0</v>
      </c>
      <c r="L56" s="18">
        <f t="shared" si="32"/>
        <v>0</v>
      </c>
      <c r="M56" s="18">
        <f t="shared" si="32"/>
        <v>0</v>
      </c>
      <c r="N56" s="18">
        <f t="shared" si="32"/>
        <v>0</v>
      </c>
      <c r="O56" s="18">
        <f t="shared" si="32"/>
        <v>0</v>
      </c>
      <c r="P56" s="18">
        <f t="shared" si="32"/>
        <v>0</v>
      </c>
      <c r="Q56" s="18">
        <f t="shared" si="32"/>
        <v>0</v>
      </c>
    </row>
    <row r="57" spans="2:17" ht="24" x14ac:dyDescent="0.25">
      <c r="B57" s="30" t="s">
        <v>131</v>
      </c>
      <c r="C57" s="8" t="s">
        <v>135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0</v>
      </c>
      <c r="K57" s="12">
        <f>L57+M57+N57</f>
        <v>0</v>
      </c>
      <c r="L57" s="7">
        <v>0</v>
      </c>
      <c r="M57" s="7"/>
      <c r="N57" s="7">
        <v>0</v>
      </c>
      <c r="O57" s="7"/>
      <c r="P57" s="12"/>
      <c r="Q57" s="7">
        <v>0</v>
      </c>
    </row>
    <row r="58" spans="2:17" ht="28.5" customHeight="1" x14ac:dyDescent="0.25">
      <c r="B58" s="30" t="s">
        <v>132</v>
      </c>
      <c r="C58" s="8" t="s">
        <v>135</v>
      </c>
      <c r="D58" s="9" t="s">
        <v>33</v>
      </c>
      <c r="E58" s="12">
        <f t="shared" ref="E58:E60" si="33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34">K58+O58</f>
        <v>0</v>
      </c>
      <c r="K58" s="12">
        <f t="shared" ref="K58:K60" si="35">L58+M58+N58</f>
        <v>0</v>
      </c>
      <c r="L58" s="7"/>
      <c r="M58" s="7"/>
      <c r="N58" s="7"/>
      <c r="O58" s="7"/>
      <c r="P58" s="12"/>
      <c r="Q58" s="7">
        <v>0</v>
      </c>
    </row>
    <row r="59" spans="2:17" ht="27" customHeight="1" x14ac:dyDescent="0.25">
      <c r="B59" s="30" t="s">
        <v>133</v>
      </c>
      <c r="C59" s="8" t="s">
        <v>136</v>
      </c>
      <c r="D59" s="9" t="s">
        <v>33</v>
      </c>
      <c r="E59" s="12">
        <f t="shared" si="33"/>
        <v>52000000</v>
      </c>
      <c r="F59" s="7">
        <v>0</v>
      </c>
      <c r="G59" s="7">
        <v>52000000</v>
      </c>
      <c r="H59" s="7">
        <v>0</v>
      </c>
      <c r="I59" s="7">
        <v>0</v>
      </c>
      <c r="J59" s="12">
        <f t="shared" si="34"/>
        <v>0</v>
      </c>
      <c r="K59" s="12">
        <f t="shared" si="35"/>
        <v>0</v>
      </c>
      <c r="L59" s="7"/>
      <c r="M59" s="7"/>
      <c r="N59" s="7"/>
      <c r="O59" s="7"/>
      <c r="P59" s="12"/>
      <c r="Q59" s="7">
        <v>0</v>
      </c>
    </row>
    <row r="60" spans="2:17" ht="26.25" customHeight="1" x14ac:dyDescent="0.25">
      <c r="B60" s="30" t="s">
        <v>134</v>
      </c>
      <c r="C60" s="8" t="s">
        <v>136</v>
      </c>
      <c r="D60" s="9" t="s">
        <v>33</v>
      </c>
      <c r="E60" s="12">
        <f t="shared" si="33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34"/>
        <v>0</v>
      </c>
      <c r="K60" s="12">
        <f t="shared" si="35"/>
        <v>0</v>
      </c>
      <c r="L60" s="7"/>
      <c r="M60" s="7"/>
      <c r="N60" s="7"/>
      <c r="O60" s="7"/>
      <c r="P60" s="12"/>
      <c r="Q60" s="7">
        <v>0</v>
      </c>
    </row>
    <row r="61" spans="2:17" ht="9.75" customHeight="1" x14ac:dyDescent="0.25">
      <c r="B61" s="32"/>
      <c r="C61" s="33"/>
      <c r="D61" s="3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ht="25.5" customHeight="1" x14ac:dyDescent="0.25">
      <c r="B62" s="57" t="s">
        <v>35</v>
      </c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ht="9.75" customHeight="1" x14ac:dyDescent="0.25">
      <c r="D63" s="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ht="22.5" x14ac:dyDescent="0.25">
      <c r="B64" s="24" t="s">
        <v>35</v>
      </c>
      <c r="C64" s="16" t="s">
        <v>37</v>
      </c>
      <c r="D64" s="17" t="s">
        <v>33</v>
      </c>
      <c r="E64" s="18">
        <f>E65+E66</f>
        <v>32914693</v>
      </c>
      <c r="F64" s="18">
        <f t="shared" ref="F64:Q64" si="36">F65+F66</f>
        <v>0</v>
      </c>
      <c r="G64" s="18">
        <f t="shared" si="36"/>
        <v>0</v>
      </c>
      <c r="H64" s="18">
        <f t="shared" si="36"/>
        <v>32914693</v>
      </c>
      <c r="I64" s="18">
        <f t="shared" si="36"/>
        <v>0</v>
      </c>
      <c r="J64" s="18">
        <f>J65+J66</f>
        <v>5808476</v>
      </c>
      <c r="K64" s="18">
        <f t="shared" si="36"/>
        <v>4840396</v>
      </c>
      <c r="L64" s="18">
        <f t="shared" si="36"/>
        <v>1936158</v>
      </c>
      <c r="M64" s="18">
        <f t="shared" si="36"/>
        <v>2904238</v>
      </c>
      <c r="N64" s="18">
        <f t="shared" si="36"/>
        <v>0</v>
      </c>
      <c r="O64" s="18">
        <f t="shared" si="36"/>
        <v>968080</v>
      </c>
      <c r="P64" s="18">
        <f t="shared" si="36"/>
        <v>38723169</v>
      </c>
      <c r="Q64" s="18">
        <f t="shared" si="36"/>
        <v>0</v>
      </c>
    </row>
    <row r="65" spans="2:17" ht="24" x14ac:dyDescent="0.25">
      <c r="B65" s="6" t="s">
        <v>34</v>
      </c>
      <c r="C65" s="8" t="s">
        <v>37</v>
      </c>
      <c r="D65" s="9" t="s">
        <v>33</v>
      </c>
      <c r="E65" s="12">
        <f>F65+G65+H65+I65</f>
        <v>28914693</v>
      </c>
      <c r="F65" s="7">
        <v>0</v>
      </c>
      <c r="G65" s="7">
        <v>0</v>
      </c>
      <c r="H65" s="7">
        <v>28914693</v>
      </c>
      <c r="I65" s="7"/>
      <c r="J65" s="12">
        <f>K65+O65</f>
        <v>5102594</v>
      </c>
      <c r="K65" s="12">
        <f>L65+M65+N65</f>
        <v>4252161</v>
      </c>
      <c r="L65" s="7">
        <v>1700864</v>
      </c>
      <c r="M65" s="7">
        <v>2551297</v>
      </c>
      <c r="N65" s="7">
        <v>0</v>
      </c>
      <c r="O65" s="7">
        <v>850433</v>
      </c>
      <c r="P65" s="12">
        <f>E65+J65</f>
        <v>34017287</v>
      </c>
      <c r="Q65" s="7">
        <v>0</v>
      </c>
    </row>
    <row r="66" spans="2:17" ht="24" x14ac:dyDescent="0.25">
      <c r="B66" s="6" t="s">
        <v>36</v>
      </c>
      <c r="C66" s="8" t="s">
        <v>37</v>
      </c>
      <c r="D66" s="9" t="s">
        <v>33</v>
      </c>
      <c r="E66" s="12">
        <f>F66+G66+H66+I66</f>
        <v>4000000</v>
      </c>
      <c r="F66" s="7">
        <v>0</v>
      </c>
      <c r="G66" s="7">
        <v>0</v>
      </c>
      <c r="H66" s="7">
        <v>4000000</v>
      </c>
      <c r="I66" s="7">
        <v>0</v>
      </c>
      <c r="J66" s="12">
        <f>K66+O66</f>
        <v>705882</v>
      </c>
      <c r="K66" s="12">
        <f>L66+M66+N66</f>
        <v>588235</v>
      </c>
      <c r="L66" s="7">
        <v>235294</v>
      </c>
      <c r="M66" s="7">
        <v>352941</v>
      </c>
      <c r="N66" s="7">
        <v>0</v>
      </c>
      <c r="O66" s="7">
        <v>117647</v>
      </c>
      <c r="P66" s="12">
        <f>E66+J66</f>
        <v>4705882</v>
      </c>
      <c r="Q66" s="7">
        <v>0</v>
      </c>
    </row>
    <row r="67" spans="2:17" ht="7.5" customHeight="1" x14ac:dyDescent="0.25">
      <c r="C67" s="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ht="25.5" customHeight="1" x14ac:dyDescent="0.25">
      <c r="B68" s="57" t="s">
        <v>38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ht="7.5" customHeight="1" x14ac:dyDescent="0.25">
      <c r="C69" s="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ht="26.25" x14ac:dyDescent="0.25">
      <c r="B70" s="19" t="s">
        <v>38</v>
      </c>
      <c r="C70" s="16" t="s">
        <v>39</v>
      </c>
      <c r="D70" s="17" t="s">
        <v>33</v>
      </c>
      <c r="E70" s="18">
        <f>E71+E72+E73+E74+E75</f>
        <v>72141098</v>
      </c>
      <c r="F70" s="18">
        <f t="shared" ref="F70:Q70" si="37">F71+F72+F73+F74+F75</f>
        <v>0</v>
      </c>
      <c r="G70" s="18">
        <f t="shared" si="37"/>
        <v>0</v>
      </c>
      <c r="H70" s="18">
        <f t="shared" si="37"/>
        <v>72141098</v>
      </c>
      <c r="I70" s="18">
        <f t="shared" si="37"/>
        <v>0</v>
      </c>
      <c r="J70" s="18">
        <f t="shared" si="37"/>
        <v>12730783</v>
      </c>
      <c r="K70" s="18">
        <f t="shared" si="37"/>
        <v>9870176</v>
      </c>
      <c r="L70" s="18">
        <f t="shared" si="37"/>
        <v>4474503</v>
      </c>
      <c r="M70" s="18">
        <f>M71+M72+M73+M74+M75</f>
        <v>5395673</v>
      </c>
      <c r="N70" s="18">
        <f t="shared" si="37"/>
        <v>0</v>
      </c>
      <c r="O70" s="18">
        <f t="shared" si="37"/>
        <v>2860607</v>
      </c>
      <c r="P70" s="18">
        <f t="shared" si="37"/>
        <v>84871881</v>
      </c>
      <c r="Q70" s="18">
        <f t="shared" si="37"/>
        <v>0</v>
      </c>
    </row>
    <row r="71" spans="2:17" ht="24" x14ac:dyDescent="0.25">
      <c r="B71" s="6" t="s">
        <v>40</v>
      </c>
      <c r="C71" s="8" t="s">
        <v>39</v>
      </c>
      <c r="D71" s="9" t="s">
        <v>33</v>
      </c>
      <c r="E71" s="12">
        <f>F71+G71+H71+I71</f>
        <v>9649733</v>
      </c>
      <c r="F71" s="7">
        <v>0</v>
      </c>
      <c r="G71" s="7">
        <v>0</v>
      </c>
      <c r="H71" s="7">
        <v>9649733</v>
      </c>
      <c r="I71" s="7">
        <v>0</v>
      </c>
      <c r="J71" s="12">
        <f>K71+O71</f>
        <v>1702895</v>
      </c>
      <c r="K71" s="12">
        <f>L71+M71+N71</f>
        <v>1320255</v>
      </c>
      <c r="L71" s="7">
        <v>567633</v>
      </c>
      <c r="M71" s="7">
        <v>752622</v>
      </c>
      <c r="N71" s="7">
        <v>0</v>
      </c>
      <c r="O71" s="7">
        <v>382640</v>
      </c>
      <c r="P71" s="12">
        <f>E71+J71</f>
        <v>11352628</v>
      </c>
      <c r="Q71" s="7">
        <v>0</v>
      </c>
    </row>
    <row r="72" spans="2:17" ht="24" x14ac:dyDescent="0.25">
      <c r="B72" s="6" t="s">
        <v>41</v>
      </c>
      <c r="C72" s="8" t="s">
        <v>39</v>
      </c>
      <c r="D72" s="9" t="s">
        <v>33</v>
      </c>
      <c r="E72" s="12">
        <f>F72+G72+H72+I72</f>
        <v>12916222</v>
      </c>
      <c r="F72" s="7">
        <v>0</v>
      </c>
      <c r="G72" s="7">
        <v>0</v>
      </c>
      <c r="H72" s="7">
        <v>12916222</v>
      </c>
      <c r="I72" s="7">
        <v>0</v>
      </c>
      <c r="J72" s="12">
        <f>K72+O72</f>
        <v>2279333</v>
      </c>
      <c r="K72" s="12">
        <f>L72+M72+N72</f>
        <v>1767167</v>
      </c>
      <c r="L72" s="7">
        <v>759779</v>
      </c>
      <c r="M72" s="7">
        <v>1007388</v>
      </c>
      <c r="N72" s="7">
        <v>0</v>
      </c>
      <c r="O72" s="7">
        <v>512166</v>
      </c>
      <c r="P72" s="12">
        <f>E72+J72</f>
        <v>15195555</v>
      </c>
      <c r="Q72" s="7">
        <v>0</v>
      </c>
    </row>
    <row r="73" spans="2:17" ht="24" x14ac:dyDescent="0.25">
      <c r="B73" s="6" t="s">
        <v>42</v>
      </c>
      <c r="C73" s="8" t="s">
        <v>39</v>
      </c>
      <c r="D73" s="9" t="s">
        <v>33</v>
      </c>
      <c r="E73" s="12">
        <f>F73+G73+H73+I73</f>
        <v>22649733</v>
      </c>
      <c r="F73" s="7">
        <v>0</v>
      </c>
      <c r="G73" s="7">
        <v>0</v>
      </c>
      <c r="H73" s="7">
        <v>22649733</v>
      </c>
      <c r="I73" s="7">
        <v>0</v>
      </c>
      <c r="J73" s="12">
        <f>K73+O73</f>
        <v>3997012</v>
      </c>
      <c r="K73" s="12">
        <f>L73+M73+N73</f>
        <v>3098883</v>
      </c>
      <c r="L73" s="7">
        <v>1332337</v>
      </c>
      <c r="M73" s="4">
        <v>1766546</v>
      </c>
      <c r="N73" s="4">
        <v>0</v>
      </c>
      <c r="O73" s="4">
        <v>898129</v>
      </c>
      <c r="P73" s="12">
        <f>E73+J73</f>
        <v>26646745</v>
      </c>
      <c r="Q73" s="4">
        <v>0</v>
      </c>
    </row>
    <row r="74" spans="2:17" ht="23.25" customHeight="1" x14ac:dyDescent="0.25">
      <c r="B74" s="6" t="s">
        <v>43</v>
      </c>
      <c r="C74" s="8" t="s">
        <v>39</v>
      </c>
      <c r="D74" s="9" t="s">
        <v>33</v>
      </c>
      <c r="E74" s="12">
        <f>F74+G74+H74+I74</f>
        <v>23000000</v>
      </c>
      <c r="F74" s="7">
        <v>0</v>
      </c>
      <c r="G74" s="7">
        <v>0</v>
      </c>
      <c r="H74" s="7">
        <v>23000000</v>
      </c>
      <c r="I74" s="7">
        <v>0</v>
      </c>
      <c r="J74" s="12">
        <f>K74+O74</f>
        <v>4058824</v>
      </c>
      <c r="K74" s="12">
        <f>L74+M74+N74</f>
        <v>3146806</v>
      </c>
      <c r="L74" s="7">
        <v>1352941</v>
      </c>
      <c r="M74" s="4">
        <v>1793865</v>
      </c>
      <c r="N74" s="4">
        <v>0</v>
      </c>
      <c r="O74" s="4">
        <v>912018</v>
      </c>
      <c r="P74" s="12">
        <f>E74+J74</f>
        <v>27058824</v>
      </c>
      <c r="Q74" s="4">
        <v>0</v>
      </c>
    </row>
    <row r="75" spans="2:17" ht="19.5" customHeight="1" x14ac:dyDescent="0.25">
      <c r="B75" s="6" t="s">
        <v>44</v>
      </c>
      <c r="C75" s="8" t="s">
        <v>53</v>
      </c>
      <c r="D75" s="9" t="s">
        <v>33</v>
      </c>
      <c r="E75" s="12">
        <f>F75+G75+H75+I75</f>
        <v>3925410</v>
      </c>
      <c r="F75" s="7">
        <v>0</v>
      </c>
      <c r="G75" s="7">
        <v>0</v>
      </c>
      <c r="H75" s="7">
        <v>3925410</v>
      </c>
      <c r="I75" s="7">
        <v>0</v>
      </c>
      <c r="J75" s="12">
        <f>K75+O75</f>
        <v>692719</v>
      </c>
      <c r="K75" s="12">
        <f>L75+M75+N75</f>
        <v>537065</v>
      </c>
      <c r="L75" s="7">
        <v>461813</v>
      </c>
      <c r="M75" s="7">
        <v>75252</v>
      </c>
      <c r="N75" s="7">
        <v>0</v>
      </c>
      <c r="O75" s="3">
        <v>155654</v>
      </c>
      <c r="P75" s="12">
        <f>E75+J75</f>
        <v>4618129</v>
      </c>
      <c r="Q75" s="3">
        <v>0</v>
      </c>
    </row>
    <row r="76" spans="2:17" ht="7.5" customHeight="1" x14ac:dyDescent="0.25">
      <c r="C76" s="5"/>
    </row>
    <row r="77" spans="2:17" ht="29.25" customHeight="1" x14ac:dyDescent="0.25">
      <c r="B77" s="57" t="s">
        <v>45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ht="7.5" customHeight="1" x14ac:dyDescent="0.25">
      <c r="C78" s="10"/>
      <c r="D78" s="1"/>
      <c r="E78" s="1"/>
    </row>
    <row r="79" spans="2:17" x14ac:dyDescent="0.25">
      <c r="B79" s="20" t="s">
        <v>45</v>
      </c>
      <c r="C79" s="21"/>
      <c r="D79" s="17" t="s">
        <v>33</v>
      </c>
      <c r="E79" s="18">
        <f>E80+E81+E82+E83+E84+E85+E86</f>
        <v>132540142</v>
      </c>
      <c r="F79" s="18">
        <f t="shared" ref="F79:Q79" si="38">F80+F81+F82+F83+F84+F85+F86</f>
        <v>0</v>
      </c>
      <c r="G79" s="18">
        <f t="shared" si="38"/>
        <v>0</v>
      </c>
      <c r="H79" s="18">
        <f t="shared" si="38"/>
        <v>132540142</v>
      </c>
      <c r="I79" s="18">
        <f t="shared" si="38"/>
        <v>0</v>
      </c>
      <c r="J79" s="18">
        <f t="shared" si="38"/>
        <v>23389437</v>
      </c>
      <c r="K79" s="18">
        <f t="shared" si="38"/>
        <v>21050494</v>
      </c>
      <c r="L79" s="18">
        <f t="shared" si="38"/>
        <v>16091028</v>
      </c>
      <c r="M79" s="18">
        <f t="shared" si="38"/>
        <v>4959466</v>
      </c>
      <c r="N79" s="18">
        <f t="shared" si="38"/>
        <v>0</v>
      </c>
      <c r="O79" s="18">
        <f t="shared" si="38"/>
        <v>2338943</v>
      </c>
      <c r="P79" s="18">
        <f t="shared" si="38"/>
        <v>155929579</v>
      </c>
      <c r="Q79" s="18">
        <f t="shared" si="38"/>
        <v>0</v>
      </c>
    </row>
    <row r="80" spans="2:17" ht="24" x14ac:dyDescent="0.25">
      <c r="B80" s="6" t="s">
        <v>46</v>
      </c>
      <c r="C80" s="8" t="s">
        <v>49</v>
      </c>
      <c r="D80" s="9" t="s">
        <v>33</v>
      </c>
      <c r="E80" s="12">
        <f t="shared" ref="E80:E86" si="39">F80+G80+H80+I80</f>
        <v>7667464</v>
      </c>
      <c r="F80" s="7">
        <v>0</v>
      </c>
      <c r="G80" s="7">
        <v>0</v>
      </c>
      <c r="H80" s="7">
        <v>7667464</v>
      </c>
      <c r="I80" s="7">
        <v>0</v>
      </c>
      <c r="J80" s="12">
        <f t="shared" ref="J80:J86" si="40">K80+O80</f>
        <v>1353082</v>
      </c>
      <c r="K80" s="12">
        <f t="shared" ref="K80:K86" si="41">L80+M80+N80</f>
        <v>1217774</v>
      </c>
      <c r="L80" s="7">
        <v>902055</v>
      </c>
      <c r="M80" s="7">
        <v>315719</v>
      </c>
      <c r="N80" s="7">
        <v>0</v>
      </c>
      <c r="O80" s="7">
        <v>135308</v>
      </c>
      <c r="P80" s="12">
        <f t="shared" ref="P80:P86" si="42">E80+J80</f>
        <v>9020546</v>
      </c>
      <c r="Q80" s="7">
        <v>0</v>
      </c>
    </row>
    <row r="81" spans="2:17" ht="24" x14ac:dyDescent="0.25">
      <c r="B81" s="6" t="s">
        <v>47</v>
      </c>
      <c r="C81" s="8" t="s">
        <v>49</v>
      </c>
      <c r="D81" s="9" t="s">
        <v>33</v>
      </c>
      <c r="E81" s="12">
        <f t="shared" si="39"/>
        <v>14111945</v>
      </c>
      <c r="F81" s="7">
        <v>0</v>
      </c>
      <c r="G81" s="7">
        <v>0</v>
      </c>
      <c r="H81" s="7">
        <v>14111945</v>
      </c>
      <c r="I81" s="7">
        <v>0</v>
      </c>
      <c r="J81" s="12">
        <f t="shared" si="40"/>
        <v>2490343</v>
      </c>
      <c r="K81" s="12">
        <f t="shared" si="41"/>
        <v>2241309</v>
      </c>
      <c r="L81" s="7">
        <v>2158298</v>
      </c>
      <c r="M81" s="7">
        <v>83011</v>
      </c>
      <c r="N81" s="7">
        <v>0</v>
      </c>
      <c r="O81" s="7">
        <v>249034</v>
      </c>
      <c r="P81" s="12">
        <f t="shared" si="42"/>
        <v>16602288</v>
      </c>
      <c r="Q81" s="7">
        <v>0</v>
      </c>
    </row>
    <row r="82" spans="2:17" ht="24" x14ac:dyDescent="0.25">
      <c r="B82" s="6" t="s">
        <v>80</v>
      </c>
      <c r="C82" s="8" t="s">
        <v>50</v>
      </c>
      <c r="D82" s="9" t="s">
        <v>33</v>
      </c>
      <c r="E82" s="12">
        <f t="shared" si="39"/>
        <v>4141979</v>
      </c>
      <c r="F82" s="7">
        <v>0</v>
      </c>
      <c r="G82" s="7">
        <v>0</v>
      </c>
      <c r="H82" s="7">
        <v>4141979</v>
      </c>
      <c r="I82" s="7">
        <v>0</v>
      </c>
      <c r="J82" s="12">
        <f t="shared" si="40"/>
        <v>730938</v>
      </c>
      <c r="K82" s="12">
        <f t="shared" si="41"/>
        <v>657844</v>
      </c>
      <c r="L82" s="7">
        <v>487292</v>
      </c>
      <c r="M82" s="7">
        <v>170552</v>
      </c>
      <c r="N82" s="7">
        <v>0</v>
      </c>
      <c r="O82" s="7">
        <v>73094</v>
      </c>
      <c r="P82" s="12">
        <f t="shared" si="42"/>
        <v>4872917</v>
      </c>
      <c r="Q82" s="7">
        <v>0</v>
      </c>
    </row>
    <row r="83" spans="2:17" ht="24" x14ac:dyDescent="0.25">
      <c r="B83" s="6" t="s">
        <v>48</v>
      </c>
      <c r="C83" s="8" t="s">
        <v>51</v>
      </c>
      <c r="D83" s="9" t="s">
        <v>33</v>
      </c>
      <c r="E83" s="12">
        <f t="shared" si="39"/>
        <v>69104617</v>
      </c>
      <c r="F83" s="7">
        <v>0</v>
      </c>
      <c r="G83" s="7">
        <v>0</v>
      </c>
      <c r="H83" s="7">
        <v>69104617</v>
      </c>
      <c r="I83" s="7">
        <v>0</v>
      </c>
      <c r="J83" s="12">
        <f t="shared" si="40"/>
        <v>12194933</v>
      </c>
      <c r="K83" s="12">
        <f t="shared" si="41"/>
        <v>10975440</v>
      </c>
      <c r="L83" s="7">
        <v>8129955</v>
      </c>
      <c r="M83" s="7">
        <v>2845485</v>
      </c>
      <c r="N83" s="7">
        <v>0</v>
      </c>
      <c r="O83" s="7">
        <v>1219493</v>
      </c>
      <c r="P83" s="12">
        <f t="shared" si="42"/>
        <v>81299550</v>
      </c>
      <c r="Q83" s="7">
        <v>0</v>
      </c>
    </row>
    <row r="84" spans="2:17" ht="24" x14ac:dyDescent="0.25">
      <c r="B84" s="6" t="s">
        <v>79</v>
      </c>
      <c r="C84" s="8" t="s">
        <v>52</v>
      </c>
      <c r="D84" s="9" t="s">
        <v>33</v>
      </c>
      <c r="E84" s="12">
        <f t="shared" si="39"/>
        <v>29138177</v>
      </c>
      <c r="F84" s="7">
        <v>0</v>
      </c>
      <c r="G84" s="7">
        <v>0</v>
      </c>
      <c r="H84" s="7">
        <v>29138177</v>
      </c>
      <c r="I84" s="7">
        <v>0</v>
      </c>
      <c r="J84" s="12">
        <f t="shared" si="40"/>
        <v>5142030</v>
      </c>
      <c r="K84" s="12">
        <f t="shared" si="41"/>
        <v>4627827</v>
      </c>
      <c r="L84" s="7">
        <v>3428021</v>
      </c>
      <c r="M84" s="7">
        <v>1199806</v>
      </c>
      <c r="N84" s="7">
        <v>0</v>
      </c>
      <c r="O84" s="7">
        <v>514203</v>
      </c>
      <c r="P84" s="12">
        <f t="shared" si="42"/>
        <v>34280207</v>
      </c>
      <c r="Q84" s="11">
        <v>0</v>
      </c>
    </row>
    <row r="85" spans="2:17" ht="34.5" x14ac:dyDescent="0.25">
      <c r="B85" s="6" t="s">
        <v>83</v>
      </c>
      <c r="C85" s="8" t="s">
        <v>51</v>
      </c>
      <c r="D85" s="9" t="s">
        <v>33</v>
      </c>
      <c r="E85" s="12">
        <f t="shared" si="39"/>
        <v>2375960</v>
      </c>
      <c r="F85" s="7">
        <v>0</v>
      </c>
      <c r="G85" s="7">
        <v>0</v>
      </c>
      <c r="H85" s="7">
        <v>2375960</v>
      </c>
      <c r="I85" s="7">
        <v>0</v>
      </c>
      <c r="J85" s="12">
        <f t="shared" si="40"/>
        <v>419288</v>
      </c>
      <c r="K85" s="12">
        <f t="shared" si="41"/>
        <v>377359</v>
      </c>
      <c r="L85" s="7">
        <v>279525</v>
      </c>
      <c r="M85" s="7">
        <v>97834</v>
      </c>
      <c r="N85" s="11">
        <v>0</v>
      </c>
      <c r="O85" s="7">
        <v>41929</v>
      </c>
      <c r="P85" s="12">
        <f t="shared" si="42"/>
        <v>2795248</v>
      </c>
      <c r="Q85" s="11">
        <v>0</v>
      </c>
    </row>
    <row r="86" spans="2:17" ht="24" x14ac:dyDescent="0.25">
      <c r="B86" s="6" t="s">
        <v>82</v>
      </c>
      <c r="C86" s="8" t="s">
        <v>49</v>
      </c>
      <c r="D86" s="9" t="s">
        <v>33</v>
      </c>
      <c r="E86" s="12">
        <f t="shared" si="39"/>
        <v>6000000</v>
      </c>
      <c r="F86" s="7">
        <v>0</v>
      </c>
      <c r="G86" s="7">
        <v>0</v>
      </c>
      <c r="H86" s="7">
        <v>6000000</v>
      </c>
      <c r="I86" s="7">
        <v>0</v>
      </c>
      <c r="J86" s="12">
        <f t="shared" si="40"/>
        <v>1058823</v>
      </c>
      <c r="K86" s="12">
        <f t="shared" si="41"/>
        <v>952941</v>
      </c>
      <c r="L86" s="7">
        <v>705882</v>
      </c>
      <c r="M86" s="7">
        <v>247059</v>
      </c>
      <c r="N86" s="11">
        <v>0</v>
      </c>
      <c r="O86" s="7">
        <v>105882</v>
      </c>
      <c r="P86" s="12">
        <f t="shared" si="42"/>
        <v>7058823</v>
      </c>
      <c r="Q86" s="11">
        <v>0</v>
      </c>
    </row>
    <row r="87" spans="2:17" ht="7.5" customHeight="1" x14ac:dyDescent="0.25">
      <c r="L87" s="1"/>
      <c r="M87" s="1"/>
      <c r="N87" s="1"/>
      <c r="O87" s="1"/>
    </row>
    <row r="88" spans="2:17" ht="28.5" customHeight="1" x14ac:dyDescent="0.25">
      <c r="B88" s="57" t="s">
        <v>54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ht="7.5" customHeight="1" x14ac:dyDescent="0.25">
      <c r="L89" s="1"/>
      <c r="M89" s="1"/>
      <c r="N89" s="1"/>
      <c r="O89" s="1"/>
    </row>
    <row r="90" spans="2:17" ht="20.25" customHeight="1" x14ac:dyDescent="0.25">
      <c r="B90" s="20" t="s">
        <v>78</v>
      </c>
      <c r="C90" s="21"/>
      <c r="D90" s="17" t="s">
        <v>33</v>
      </c>
      <c r="E90" s="18">
        <f>E91+E92+E93+E94+E95+E96+E97+E98+E99+E100</f>
        <v>150857257</v>
      </c>
      <c r="F90" s="18">
        <f t="shared" ref="F90:Q90" si="43">F91+F92+F93+F94+F95+F96+F97+F98+F99+F100</f>
        <v>0</v>
      </c>
      <c r="G90" s="18">
        <f t="shared" si="43"/>
        <v>0</v>
      </c>
      <c r="H90" s="18">
        <f t="shared" si="43"/>
        <v>150857257</v>
      </c>
      <c r="I90" s="18">
        <f t="shared" si="43"/>
        <v>0</v>
      </c>
      <c r="J90" s="18">
        <f t="shared" si="43"/>
        <v>26621869</v>
      </c>
      <c r="K90" s="18">
        <f t="shared" si="43"/>
        <v>20658570</v>
      </c>
      <c r="L90" s="18">
        <f t="shared" si="43"/>
        <v>5766196</v>
      </c>
      <c r="M90" s="18">
        <f t="shared" si="43"/>
        <v>740387</v>
      </c>
      <c r="N90" s="18">
        <f t="shared" si="43"/>
        <v>14151987</v>
      </c>
      <c r="O90" s="18">
        <f t="shared" si="43"/>
        <v>5963299</v>
      </c>
      <c r="P90" s="18">
        <f t="shared" si="43"/>
        <v>177479126</v>
      </c>
      <c r="Q90" s="18">
        <f t="shared" si="43"/>
        <v>0</v>
      </c>
    </row>
    <row r="91" spans="2:17" ht="34.5" x14ac:dyDescent="0.25">
      <c r="B91" s="6" t="s">
        <v>55</v>
      </c>
      <c r="C91" s="8" t="s">
        <v>63</v>
      </c>
      <c r="D91" s="9" t="s">
        <v>33</v>
      </c>
      <c r="E91" s="12">
        <f>F91+G91+H91+I91</f>
        <v>74194593</v>
      </c>
      <c r="F91" s="7">
        <v>0</v>
      </c>
      <c r="G91" s="7">
        <v>0</v>
      </c>
      <c r="H91" s="7">
        <v>74194593</v>
      </c>
      <c r="I91" s="7">
        <v>0</v>
      </c>
      <c r="J91" s="12">
        <f>K91+O91</f>
        <v>13093163</v>
      </c>
      <c r="K91" s="12">
        <f>L91+M91+N91</f>
        <v>13093163</v>
      </c>
      <c r="L91" s="7">
        <v>0</v>
      </c>
      <c r="M91" s="7">
        <v>0</v>
      </c>
      <c r="N91" s="7">
        <v>13093163</v>
      </c>
      <c r="O91" s="7">
        <v>0</v>
      </c>
      <c r="P91" s="12">
        <f>E91+J91</f>
        <v>87287756</v>
      </c>
      <c r="Q91" s="7">
        <v>0</v>
      </c>
    </row>
    <row r="92" spans="2:17" ht="24" x14ac:dyDescent="0.25">
      <c r="B92" s="6" t="s">
        <v>56</v>
      </c>
      <c r="C92" s="8" t="s">
        <v>63</v>
      </c>
      <c r="D92" s="9" t="s">
        <v>33</v>
      </c>
      <c r="E92" s="12">
        <f>F92+G92+H92+I92</f>
        <v>6000000</v>
      </c>
      <c r="F92" s="7">
        <v>0</v>
      </c>
      <c r="G92" s="7">
        <v>0</v>
      </c>
      <c r="H92" s="7">
        <v>6000000</v>
      </c>
      <c r="I92" s="7">
        <v>0</v>
      </c>
      <c r="J92" s="12">
        <f>K92+O92</f>
        <v>1058824</v>
      </c>
      <c r="K92" s="12">
        <f>L92+M92+N92</f>
        <v>1058824</v>
      </c>
      <c r="L92" s="7">
        <v>0</v>
      </c>
      <c r="M92" s="7">
        <v>0</v>
      </c>
      <c r="N92" s="7">
        <v>1058824</v>
      </c>
      <c r="O92" s="7">
        <v>0</v>
      </c>
      <c r="P92" s="12">
        <f>E92+J92</f>
        <v>7058824</v>
      </c>
      <c r="Q92" s="7">
        <v>0</v>
      </c>
    </row>
    <row r="93" spans="2:17" ht="24" x14ac:dyDescent="0.25">
      <c r="B93" s="6" t="s">
        <v>57</v>
      </c>
      <c r="C93" s="8" t="s">
        <v>63</v>
      </c>
      <c r="D93" s="9" t="s">
        <v>33</v>
      </c>
      <c r="E93" s="12">
        <f>F93+G93+H93+I93</f>
        <v>11000000</v>
      </c>
      <c r="F93" s="7">
        <v>0</v>
      </c>
      <c r="G93" s="7">
        <v>0</v>
      </c>
      <c r="H93" s="7">
        <v>11000000</v>
      </c>
      <c r="I93" s="7">
        <v>0</v>
      </c>
      <c r="J93" s="12">
        <f>K93+O93</f>
        <v>1941176</v>
      </c>
      <c r="K93" s="12">
        <f>L93+M93+N93</f>
        <v>1294118</v>
      </c>
      <c r="L93" s="7">
        <v>1294118</v>
      </c>
      <c r="M93" s="7">
        <v>0</v>
      </c>
      <c r="N93" s="7">
        <v>0</v>
      </c>
      <c r="O93" s="7">
        <v>647058</v>
      </c>
      <c r="P93" s="12">
        <f>E93+J93</f>
        <v>12941176</v>
      </c>
      <c r="Q93" s="7">
        <v>0</v>
      </c>
    </row>
    <row r="94" spans="2:17" ht="24" x14ac:dyDescent="0.25">
      <c r="B94" s="6" t="s">
        <v>58</v>
      </c>
      <c r="C94" s="8" t="s">
        <v>64</v>
      </c>
      <c r="D94" s="9" t="s">
        <v>33</v>
      </c>
      <c r="E94" s="12">
        <f t="shared" ref="E94:E100" si="44">F94+G94+H94+I94</f>
        <v>550000</v>
      </c>
      <c r="F94" s="7">
        <v>0</v>
      </c>
      <c r="G94" s="7">
        <v>0</v>
      </c>
      <c r="H94" s="7">
        <v>550000</v>
      </c>
      <c r="I94" s="7">
        <v>0</v>
      </c>
      <c r="J94" s="12">
        <f t="shared" ref="J94:J100" si="45">K94+O94</f>
        <v>97059</v>
      </c>
      <c r="K94" s="12">
        <f t="shared" ref="K94:K100" si="46">L94+M94+N94</f>
        <v>64706</v>
      </c>
      <c r="L94" s="7">
        <v>0</v>
      </c>
      <c r="M94" s="54">
        <v>64706</v>
      </c>
      <c r="N94" s="54">
        <v>0</v>
      </c>
      <c r="O94" s="54">
        <v>32353</v>
      </c>
      <c r="P94" s="55">
        <f t="shared" ref="P94:P100" si="47">E94+J94</f>
        <v>647059</v>
      </c>
      <c r="Q94" s="7">
        <v>0</v>
      </c>
    </row>
    <row r="95" spans="2:17" ht="20.25" customHeight="1" x14ac:dyDescent="0.25">
      <c r="B95" s="6" t="s">
        <v>59</v>
      </c>
      <c r="C95" s="8" t="s">
        <v>65</v>
      </c>
      <c r="D95" s="9" t="s">
        <v>33</v>
      </c>
      <c r="E95" s="12">
        <f t="shared" si="44"/>
        <v>10012664</v>
      </c>
      <c r="F95" s="7">
        <v>0</v>
      </c>
      <c r="G95" s="7">
        <v>0</v>
      </c>
      <c r="H95" s="7">
        <v>10012664</v>
      </c>
      <c r="I95" s="7">
        <v>0</v>
      </c>
      <c r="J95" s="12">
        <f t="shared" si="45"/>
        <v>1766941</v>
      </c>
      <c r="K95" s="12">
        <f t="shared" si="46"/>
        <v>1177961</v>
      </c>
      <c r="L95" s="7">
        <v>1177961</v>
      </c>
      <c r="M95" s="54">
        <v>0</v>
      </c>
      <c r="N95" s="54">
        <v>0</v>
      </c>
      <c r="O95" s="54">
        <v>588980</v>
      </c>
      <c r="P95" s="55">
        <f t="shared" si="47"/>
        <v>11779605</v>
      </c>
      <c r="Q95" s="11">
        <v>0</v>
      </c>
    </row>
    <row r="96" spans="2:17" ht="24" x14ac:dyDescent="0.25">
      <c r="B96" s="6" t="s">
        <v>84</v>
      </c>
      <c r="C96" s="8" t="s">
        <v>37</v>
      </c>
      <c r="D96" s="9" t="s">
        <v>33</v>
      </c>
      <c r="E96" s="12">
        <f t="shared" si="44"/>
        <v>19100000</v>
      </c>
      <c r="F96" s="7">
        <v>0</v>
      </c>
      <c r="G96" s="7">
        <v>0</v>
      </c>
      <c r="H96" s="7">
        <v>19100000</v>
      </c>
      <c r="I96" s="7">
        <v>0</v>
      </c>
      <c r="J96" s="12">
        <f t="shared" si="45"/>
        <v>3370588</v>
      </c>
      <c r="K96" s="12">
        <f t="shared" si="46"/>
        <v>588236</v>
      </c>
      <c r="L96" s="7">
        <v>0</v>
      </c>
      <c r="M96" s="54">
        <v>588236</v>
      </c>
      <c r="N96" s="56">
        <v>0</v>
      </c>
      <c r="O96" s="54">
        <v>2782352</v>
      </c>
      <c r="P96" s="55">
        <f t="shared" si="47"/>
        <v>22470588</v>
      </c>
      <c r="Q96" s="11">
        <v>0</v>
      </c>
    </row>
    <row r="97" spans="2:17" ht="24" x14ac:dyDescent="0.25">
      <c r="B97" s="6" t="s">
        <v>60</v>
      </c>
      <c r="C97" s="8" t="s">
        <v>37</v>
      </c>
      <c r="D97" s="9" t="s">
        <v>33</v>
      </c>
      <c r="E97" s="12">
        <f t="shared" si="44"/>
        <v>3000000</v>
      </c>
      <c r="F97" s="7">
        <v>0</v>
      </c>
      <c r="G97" s="7">
        <v>0</v>
      </c>
      <c r="H97" s="7">
        <v>3000000</v>
      </c>
      <c r="I97" s="7">
        <v>0</v>
      </c>
      <c r="J97" s="12">
        <f t="shared" si="45"/>
        <v>529412</v>
      </c>
      <c r="K97" s="12">
        <f t="shared" si="46"/>
        <v>440386</v>
      </c>
      <c r="L97" s="7">
        <v>352941</v>
      </c>
      <c r="M97" s="54">
        <v>87445</v>
      </c>
      <c r="N97" s="56">
        <v>0</v>
      </c>
      <c r="O97" s="54">
        <v>89026</v>
      </c>
      <c r="P97" s="55">
        <f t="shared" si="47"/>
        <v>3529412</v>
      </c>
      <c r="Q97" s="11">
        <v>0</v>
      </c>
    </row>
    <row r="98" spans="2:17" ht="24" x14ac:dyDescent="0.25">
      <c r="B98" s="6" t="s">
        <v>81</v>
      </c>
      <c r="C98" s="8" t="s">
        <v>37</v>
      </c>
      <c r="D98" s="9" t="s">
        <v>33</v>
      </c>
      <c r="E98" s="12">
        <f t="shared" si="44"/>
        <v>4000000</v>
      </c>
      <c r="F98" s="7">
        <v>0</v>
      </c>
      <c r="G98" s="7">
        <v>0</v>
      </c>
      <c r="H98" s="7">
        <v>4000000</v>
      </c>
      <c r="I98" s="7">
        <v>0</v>
      </c>
      <c r="J98" s="12">
        <f t="shared" si="45"/>
        <v>705882</v>
      </c>
      <c r="K98" s="12">
        <f t="shared" si="46"/>
        <v>235294</v>
      </c>
      <c r="L98" s="7">
        <v>235294</v>
      </c>
      <c r="M98" s="54">
        <v>0</v>
      </c>
      <c r="N98" s="56">
        <v>0</v>
      </c>
      <c r="O98" s="54">
        <v>470588</v>
      </c>
      <c r="P98" s="55">
        <f t="shared" si="47"/>
        <v>4705882</v>
      </c>
      <c r="Q98" s="11">
        <v>0</v>
      </c>
    </row>
    <row r="99" spans="2:17" ht="24" x14ac:dyDescent="0.25">
      <c r="B99" s="6" t="s">
        <v>61</v>
      </c>
      <c r="C99" s="8" t="s">
        <v>53</v>
      </c>
      <c r="D99" s="9" t="s">
        <v>33</v>
      </c>
      <c r="E99" s="12">
        <f t="shared" si="44"/>
        <v>20000000</v>
      </c>
      <c r="F99" s="7">
        <v>0</v>
      </c>
      <c r="G99" s="7">
        <v>0</v>
      </c>
      <c r="H99" s="7">
        <v>20000000</v>
      </c>
      <c r="I99" s="7">
        <v>0</v>
      </c>
      <c r="J99" s="12">
        <f t="shared" si="45"/>
        <v>3529412</v>
      </c>
      <c r="K99" s="12">
        <f t="shared" si="46"/>
        <v>2352941</v>
      </c>
      <c r="L99" s="7">
        <v>2352941</v>
      </c>
      <c r="M99" s="54">
        <v>0</v>
      </c>
      <c r="N99" s="56">
        <v>0</v>
      </c>
      <c r="O99" s="54">
        <v>1176471</v>
      </c>
      <c r="P99" s="55">
        <f t="shared" si="47"/>
        <v>23529412</v>
      </c>
      <c r="Q99" s="11">
        <v>0</v>
      </c>
    </row>
    <row r="100" spans="2:17" ht="24" x14ac:dyDescent="0.25">
      <c r="B100" s="39" t="s">
        <v>62</v>
      </c>
      <c r="C100" s="40" t="s">
        <v>52</v>
      </c>
      <c r="D100" s="41" t="s">
        <v>33</v>
      </c>
      <c r="E100" s="42">
        <f t="shared" si="44"/>
        <v>3000000</v>
      </c>
      <c r="F100" s="42">
        <v>0</v>
      </c>
      <c r="G100" s="42">
        <v>0</v>
      </c>
      <c r="H100" s="42">
        <v>3000000</v>
      </c>
      <c r="I100" s="42">
        <v>0</v>
      </c>
      <c r="J100" s="42">
        <f t="shared" si="45"/>
        <v>529412</v>
      </c>
      <c r="K100" s="42">
        <f t="shared" si="46"/>
        <v>352941</v>
      </c>
      <c r="L100" s="42">
        <v>352941</v>
      </c>
      <c r="M100" s="42">
        <v>0</v>
      </c>
      <c r="N100" s="43">
        <v>0</v>
      </c>
      <c r="O100" s="42">
        <v>176471</v>
      </c>
      <c r="P100" s="42">
        <f t="shared" si="47"/>
        <v>3529412</v>
      </c>
      <c r="Q100" s="43">
        <v>0</v>
      </c>
    </row>
    <row r="101" spans="2:17" ht="8.25" customHeight="1" x14ac:dyDescent="0.25">
      <c r="B101" s="44"/>
      <c r="C101" s="33"/>
      <c r="D101" s="34"/>
      <c r="E101" s="35"/>
      <c r="F101" s="35"/>
      <c r="G101" s="35"/>
      <c r="H101" s="35"/>
      <c r="I101" s="35"/>
      <c r="J101" s="35"/>
      <c r="K101" s="35"/>
      <c r="L101" s="35"/>
      <c r="M101" s="35"/>
      <c r="N101" s="45"/>
      <c r="O101" s="35"/>
      <c r="P101" s="35"/>
      <c r="Q101" s="45"/>
    </row>
    <row r="102" spans="2:17" ht="25.5" customHeight="1" x14ac:dyDescent="0.25">
      <c r="B102" s="57" t="s">
        <v>137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ht="6.75" customHeight="1" x14ac:dyDescent="0.25">
      <c r="B103" s="36"/>
      <c r="C103" s="36"/>
      <c r="D103" s="37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 ht="21.75" customHeight="1" x14ac:dyDescent="0.25">
      <c r="B104" s="24" t="s">
        <v>137</v>
      </c>
      <c r="C104" s="16"/>
      <c r="D104" s="17" t="s">
        <v>33</v>
      </c>
      <c r="E104" s="18">
        <f>SUM(E105:E108)</f>
        <v>41950375</v>
      </c>
      <c r="F104" s="18">
        <f t="shared" ref="F104:Q104" si="48">SUM(F105:F108)</f>
        <v>0</v>
      </c>
      <c r="G104" s="18">
        <f t="shared" si="48"/>
        <v>41950375</v>
      </c>
      <c r="H104" s="18">
        <f t="shared" si="48"/>
        <v>0</v>
      </c>
      <c r="I104" s="18">
        <f t="shared" si="48"/>
        <v>0</v>
      </c>
      <c r="J104" s="18">
        <f t="shared" si="48"/>
        <v>0</v>
      </c>
      <c r="K104" s="18">
        <f t="shared" si="48"/>
        <v>0</v>
      </c>
      <c r="L104" s="18">
        <f t="shared" si="48"/>
        <v>0</v>
      </c>
      <c r="M104" s="18">
        <f t="shared" si="48"/>
        <v>0</v>
      </c>
      <c r="N104" s="18">
        <f t="shared" si="48"/>
        <v>0</v>
      </c>
      <c r="O104" s="18">
        <f t="shared" si="48"/>
        <v>0</v>
      </c>
      <c r="P104" s="18">
        <f t="shared" si="48"/>
        <v>0</v>
      </c>
      <c r="Q104" s="18">
        <f t="shared" si="48"/>
        <v>0</v>
      </c>
    </row>
    <row r="105" spans="2:17" ht="24" x14ac:dyDescent="0.25">
      <c r="B105" s="30" t="s">
        <v>138</v>
      </c>
      <c r="C105" s="8" t="s">
        <v>205</v>
      </c>
      <c r="D105" s="9" t="s">
        <v>33</v>
      </c>
      <c r="E105" s="12">
        <f>F105+G105+H105+I105</f>
        <v>3200000</v>
      </c>
      <c r="F105" s="7">
        <v>0</v>
      </c>
      <c r="G105" s="7">
        <v>3200000</v>
      </c>
      <c r="H105" s="7">
        <v>0</v>
      </c>
      <c r="I105" s="7">
        <v>0</v>
      </c>
      <c r="J105" s="12">
        <f>K105+O105</f>
        <v>0</v>
      </c>
      <c r="K105" s="12">
        <f>L105+M105+N105</f>
        <v>0</v>
      </c>
      <c r="L105" s="7">
        <v>0</v>
      </c>
      <c r="M105" s="7"/>
      <c r="N105" s="7">
        <v>0</v>
      </c>
      <c r="O105" s="7"/>
      <c r="P105" s="12"/>
      <c r="Q105" s="7">
        <v>0</v>
      </c>
    </row>
    <row r="106" spans="2:17" ht="28.5" customHeight="1" x14ac:dyDescent="0.25">
      <c r="B106" s="30" t="s">
        <v>139</v>
      </c>
      <c r="C106" s="8"/>
      <c r="D106" s="9" t="s">
        <v>33</v>
      </c>
      <c r="E106" s="12">
        <f t="shared" ref="E106:E108" si="49">F106+G106+H106+I106</f>
        <v>34839138</v>
      </c>
      <c r="F106" s="7">
        <v>0</v>
      </c>
      <c r="G106" s="7">
        <v>34839138</v>
      </c>
      <c r="H106" s="7">
        <v>0</v>
      </c>
      <c r="I106" s="7">
        <v>0</v>
      </c>
      <c r="J106" s="12">
        <f t="shared" ref="J106:J108" si="50">K106+O106</f>
        <v>0</v>
      </c>
      <c r="K106" s="12">
        <f t="shared" ref="K106:K108" si="51">L106+M106+N106</f>
        <v>0</v>
      </c>
      <c r="L106" s="7"/>
      <c r="M106" s="7"/>
      <c r="N106" s="7"/>
      <c r="O106" s="7"/>
      <c r="P106" s="12"/>
      <c r="Q106" s="7">
        <v>0</v>
      </c>
    </row>
    <row r="107" spans="2:17" ht="27" customHeight="1" x14ac:dyDescent="0.25">
      <c r="B107" s="30" t="s">
        <v>140</v>
      </c>
      <c r="C107" s="8"/>
      <c r="D107" s="9" t="s">
        <v>33</v>
      </c>
      <c r="E107" s="12">
        <f t="shared" si="49"/>
        <v>2200000</v>
      </c>
      <c r="F107" s="7">
        <v>0</v>
      </c>
      <c r="G107" s="7">
        <v>2200000</v>
      </c>
      <c r="H107" s="7">
        <v>0</v>
      </c>
      <c r="I107" s="7">
        <v>0</v>
      </c>
      <c r="J107" s="12">
        <f t="shared" si="50"/>
        <v>0</v>
      </c>
      <c r="K107" s="12">
        <f t="shared" si="51"/>
        <v>0</v>
      </c>
      <c r="L107" s="7"/>
      <c r="M107" s="7"/>
      <c r="N107" s="7"/>
      <c r="O107" s="7"/>
      <c r="P107" s="12"/>
      <c r="Q107" s="7">
        <v>0</v>
      </c>
    </row>
    <row r="108" spans="2:17" ht="33" customHeight="1" x14ac:dyDescent="0.25">
      <c r="B108" s="30" t="s">
        <v>141</v>
      </c>
      <c r="C108" s="8"/>
      <c r="D108" s="9" t="s">
        <v>33</v>
      </c>
      <c r="E108" s="12">
        <f t="shared" si="49"/>
        <v>1711237</v>
      </c>
      <c r="F108" s="7">
        <v>0</v>
      </c>
      <c r="G108" s="7">
        <v>1711237</v>
      </c>
      <c r="H108" s="7">
        <v>0</v>
      </c>
      <c r="I108" s="7">
        <v>0</v>
      </c>
      <c r="J108" s="12">
        <f t="shared" si="50"/>
        <v>0</v>
      </c>
      <c r="K108" s="12">
        <f t="shared" si="51"/>
        <v>0</v>
      </c>
      <c r="L108" s="7"/>
      <c r="M108" s="7"/>
      <c r="N108" s="7"/>
      <c r="O108" s="7"/>
      <c r="P108" s="12"/>
      <c r="Q108" s="7">
        <v>0</v>
      </c>
    </row>
    <row r="110" spans="2:17" ht="25.5" customHeight="1" x14ac:dyDescent="0.25">
      <c r="B110" s="57" t="s">
        <v>143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ht="6.75" customHeight="1" x14ac:dyDescent="0.25">
      <c r="B111" s="36"/>
      <c r="C111" s="36"/>
      <c r="D111" s="37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 ht="21.75" customHeight="1" x14ac:dyDescent="0.25">
      <c r="B112" s="24" t="s">
        <v>213</v>
      </c>
      <c r="C112" s="16"/>
      <c r="D112" s="17" t="s">
        <v>33</v>
      </c>
      <c r="E112" s="18">
        <f t="shared" ref="E112:P112" si="52">SUM(E113:E115)</f>
        <v>16406810</v>
      </c>
      <c r="F112" s="18">
        <f t="shared" si="52"/>
        <v>0</v>
      </c>
      <c r="G112" s="18">
        <f t="shared" si="52"/>
        <v>16406810</v>
      </c>
      <c r="H112" s="18">
        <f t="shared" si="52"/>
        <v>0</v>
      </c>
      <c r="I112" s="18">
        <f t="shared" si="52"/>
        <v>0</v>
      </c>
      <c r="J112" s="18">
        <f t="shared" si="52"/>
        <v>0</v>
      </c>
      <c r="K112" s="18">
        <f t="shared" si="52"/>
        <v>0</v>
      </c>
      <c r="L112" s="18">
        <f t="shared" si="52"/>
        <v>0</v>
      </c>
      <c r="M112" s="18">
        <f t="shared" si="52"/>
        <v>0</v>
      </c>
      <c r="N112" s="18">
        <f t="shared" si="52"/>
        <v>0</v>
      </c>
      <c r="O112" s="18">
        <f t="shared" si="52"/>
        <v>0</v>
      </c>
      <c r="P112" s="18">
        <f t="shared" si="52"/>
        <v>0</v>
      </c>
      <c r="Q112" s="18">
        <f t="shared" ref="Q112" si="53">SUM(Q113:Q115)</f>
        <v>0</v>
      </c>
    </row>
    <row r="113" spans="2:17" ht="24" x14ac:dyDescent="0.25">
      <c r="B113" s="30" t="s">
        <v>142</v>
      </c>
      <c r="C113" s="8"/>
      <c r="D113" s="9" t="s">
        <v>33</v>
      </c>
      <c r="E113" s="12">
        <f>F113+G113+H113+I113</f>
        <v>16406810</v>
      </c>
      <c r="F113" s="7">
        <v>0</v>
      </c>
      <c r="G113" s="7">
        <v>16406810</v>
      </c>
      <c r="H113" s="7">
        <v>0</v>
      </c>
      <c r="I113" s="7">
        <v>0</v>
      </c>
      <c r="J113" s="12">
        <f>K113+O113</f>
        <v>0</v>
      </c>
      <c r="K113" s="12">
        <f>L113+M113+N113</f>
        <v>0</v>
      </c>
      <c r="L113" s="7">
        <v>0</v>
      </c>
      <c r="M113" s="7"/>
      <c r="N113" s="7">
        <v>0</v>
      </c>
      <c r="O113" s="7"/>
      <c r="P113" s="12"/>
      <c r="Q113" s="7">
        <v>0</v>
      </c>
    </row>
    <row r="114" spans="2:17" x14ac:dyDescent="0.25">
      <c r="B114" t="s">
        <v>68</v>
      </c>
    </row>
    <row r="115" spans="2:17" x14ac:dyDescent="0.25">
      <c r="B115" t="s">
        <v>69</v>
      </c>
    </row>
  </sheetData>
  <mergeCells count="20">
    <mergeCell ref="B9:Q9"/>
    <mergeCell ref="B21:Q21"/>
    <mergeCell ref="B34:Q34"/>
    <mergeCell ref="B40:Q40"/>
    <mergeCell ref="B110:Q110"/>
    <mergeCell ref="B54:Q54"/>
    <mergeCell ref="B102:Q102"/>
    <mergeCell ref="B46:Q46"/>
    <mergeCell ref="B4:B7"/>
    <mergeCell ref="P4:P5"/>
    <mergeCell ref="Q4:Q5"/>
    <mergeCell ref="O4:O5"/>
    <mergeCell ref="B88:Q88"/>
    <mergeCell ref="E4:I4"/>
    <mergeCell ref="D4:D7"/>
    <mergeCell ref="C4:C7"/>
    <mergeCell ref="B62:Q62"/>
    <mergeCell ref="K4:N4"/>
    <mergeCell ref="B77:Q77"/>
    <mergeCell ref="B68:Q6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6"/>
  <sheetViews>
    <sheetView topLeftCell="A91" workbookViewId="0">
      <selection activeCell="J13" sqref="J13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customWidth="1"/>
    <col min="5" max="5" width="15.5703125" customWidth="1"/>
    <col min="6" max="6" width="17.7109375" customWidth="1"/>
    <col min="7" max="7" width="23.42578125" customWidth="1"/>
  </cols>
  <sheetData>
    <row r="2" spans="2:7" x14ac:dyDescent="0.25">
      <c r="B2" s="22" t="s">
        <v>67</v>
      </c>
    </row>
    <row r="4" spans="2:7" ht="45.75" customHeight="1" x14ac:dyDescent="0.25">
      <c r="B4" s="13" t="s">
        <v>71</v>
      </c>
      <c r="C4" s="13" t="s">
        <v>72</v>
      </c>
      <c r="D4" s="13" t="s">
        <v>73</v>
      </c>
      <c r="E4" s="13" t="s">
        <v>74</v>
      </c>
      <c r="F4" s="13" t="s">
        <v>75</v>
      </c>
      <c r="G4" s="13" t="s">
        <v>70</v>
      </c>
    </row>
    <row r="5" spans="2:7" ht="29.25" customHeight="1" x14ac:dyDescent="0.25">
      <c r="B5" s="61" t="s">
        <v>85</v>
      </c>
      <c r="C5" s="64" t="s">
        <v>144</v>
      </c>
      <c r="D5" s="46" t="s">
        <v>150</v>
      </c>
      <c r="E5" s="70" t="s">
        <v>91</v>
      </c>
      <c r="F5" s="49"/>
      <c r="G5" s="48"/>
    </row>
    <row r="6" spans="2:7" ht="33.75" customHeight="1" x14ac:dyDescent="0.25">
      <c r="B6" s="62"/>
      <c r="C6" s="65"/>
      <c r="D6" s="46" t="s">
        <v>151</v>
      </c>
      <c r="E6" s="70"/>
      <c r="F6" s="49"/>
      <c r="G6" s="48"/>
    </row>
    <row r="7" spans="2:7" ht="33.75" customHeight="1" x14ac:dyDescent="0.25">
      <c r="B7" s="62"/>
      <c r="C7" s="65"/>
      <c r="D7" s="46" t="s">
        <v>152</v>
      </c>
      <c r="E7" s="70"/>
      <c r="F7" s="49"/>
      <c r="G7" s="23"/>
    </row>
    <row r="8" spans="2:7" ht="33.75" customHeight="1" x14ac:dyDescent="0.25">
      <c r="B8" s="62"/>
      <c r="C8" s="65"/>
      <c r="D8" s="46" t="s">
        <v>153</v>
      </c>
      <c r="E8" s="70"/>
      <c r="F8" s="8"/>
      <c r="G8" s="23"/>
    </row>
    <row r="9" spans="2:7" ht="24.75" customHeight="1" x14ac:dyDescent="0.25">
      <c r="B9" s="62"/>
      <c r="C9" s="65"/>
      <c r="D9" s="50" t="s">
        <v>154</v>
      </c>
      <c r="E9" s="8" t="s">
        <v>109</v>
      </c>
      <c r="F9" s="8"/>
      <c r="G9" s="23"/>
    </row>
    <row r="10" spans="2:7" ht="31.5" customHeight="1" x14ac:dyDescent="0.25">
      <c r="B10" s="62"/>
      <c r="C10" s="65"/>
      <c r="D10" s="50" t="s">
        <v>155</v>
      </c>
      <c r="E10" s="70" t="s">
        <v>110</v>
      </c>
      <c r="F10" s="8"/>
      <c r="G10" s="23"/>
    </row>
    <row r="11" spans="2:7" ht="31.5" customHeight="1" x14ac:dyDescent="0.25">
      <c r="B11" s="62"/>
      <c r="C11" s="65"/>
      <c r="D11" s="61" t="s">
        <v>156</v>
      </c>
      <c r="E11" s="64"/>
      <c r="F11" s="53" t="s">
        <v>211</v>
      </c>
      <c r="G11" s="25">
        <v>44500000</v>
      </c>
    </row>
    <row r="12" spans="2:7" ht="29.25" customHeight="1" x14ac:dyDescent="0.25">
      <c r="B12" s="62"/>
      <c r="C12" s="65"/>
      <c r="D12" s="63"/>
      <c r="E12" s="64"/>
      <c r="F12" s="53" t="s">
        <v>212</v>
      </c>
      <c r="G12" s="25">
        <v>20000000</v>
      </c>
    </row>
    <row r="13" spans="2:7" ht="43.5" customHeight="1" x14ac:dyDescent="0.25">
      <c r="B13" s="71" t="str">
        <f>'Załącznik 2. Alokacja...'!B21:Q21</f>
        <v>Priorytet 2 Fundusze Europejskie dla środowiska</v>
      </c>
      <c r="C13" s="70" t="s">
        <v>145</v>
      </c>
      <c r="D13" s="46" t="s">
        <v>157</v>
      </c>
      <c r="E13" s="70" t="s">
        <v>103</v>
      </c>
      <c r="F13" s="47"/>
      <c r="G13" s="48"/>
    </row>
    <row r="14" spans="2:7" ht="25.5" customHeight="1" x14ac:dyDescent="0.25">
      <c r="B14" s="71"/>
      <c r="C14" s="70"/>
      <c r="D14" s="46" t="s">
        <v>158</v>
      </c>
      <c r="E14" s="70"/>
      <c r="F14" s="8"/>
      <c r="G14" s="23"/>
    </row>
    <row r="15" spans="2:7" ht="25.5" customHeight="1" x14ac:dyDescent="0.25">
      <c r="B15" s="71"/>
      <c r="C15" s="70"/>
      <c r="D15" s="46" t="s">
        <v>159</v>
      </c>
      <c r="E15" s="70" t="s">
        <v>104</v>
      </c>
      <c r="F15" s="8"/>
      <c r="G15" s="23"/>
    </row>
    <row r="16" spans="2:7" ht="25.5" customHeight="1" x14ac:dyDescent="0.25">
      <c r="B16" s="71"/>
      <c r="C16" s="70"/>
      <c r="D16" s="46" t="s">
        <v>160</v>
      </c>
      <c r="E16" s="70"/>
      <c r="F16" s="8"/>
      <c r="G16" s="23"/>
    </row>
    <row r="17" spans="2:7" ht="29.25" customHeight="1" x14ac:dyDescent="0.25">
      <c r="B17" s="71"/>
      <c r="C17" s="70"/>
      <c r="D17" s="71" t="s">
        <v>161</v>
      </c>
      <c r="E17" s="70" t="s">
        <v>105</v>
      </c>
      <c r="F17" s="52" t="s">
        <v>146</v>
      </c>
      <c r="G17" s="23">
        <v>30000000</v>
      </c>
    </row>
    <row r="18" spans="2:7" ht="29.25" customHeight="1" x14ac:dyDescent="0.25">
      <c r="B18" s="71"/>
      <c r="C18" s="70"/>
      <c r="D18" s="71"/>
      <c r="E18" s="70"/>
      <c r="F18" s="52" t="s">
        <v>147</v>
      </c>
      <c r="G18" s="23">
        <v>10000000</v>
      </c>
    </row>
    <row r="19" spans="2:7" ht="29.25" customHeight="1" x14ac:dyDescent="0.25">
      <c r="B19" s="71"/>
      <c r="C19" s="70"/>
      <c r="D19" s="71"/>
      <c r="E19" s="70"/>
      <c r="F19" s="52" t="s">
        <v>148</v>
      </c>
      <c r="G19" s="23">
        <v>24500000</v>
      </c>
    </row>
    <row r="20" spans="2:7" ht="29.25" customHeight="1" x14ac:dyDescent="0.25">
      <c r="B20" s="71"/>
      <c r="C20" s="70"/>
      <c r="D20" s="46" t="s">
        <v>162</v>
      </c>
      <c r="E20" s="8" t="s">
        <v>106</v>
      </c>
      <c r="F20" s="52"/>
      <c r="G20" s="23"/>
    </row>
    <row r="21" spans="2:7" ht="29.25" customHeight="1" x14ac:dyDescent="0.25">
      <c r="B21" s="71"/>
      <c r="C21" s="70"/>
      <c r="D21" s="46" t="s">
        <v>163</v>
      </c>
      <c r="E21" s="70" t="s">
        <v>107</v>
      </c>
      <c r="F21" s="52"/>
      <c r="G21" s="23"/>
    </row>
    <row r="22" spans="2:7" ht="29.25" customHeight="1" x14ac:dyDescent="0.25">
      <c r="B22" s="71"/>
      <c r="C22" s="70"/>
      <c r="D22" s="46" t="s">
        <v>164</v>
      </c>
      <c r="E22" s="70"/>
      <c r="F22" s="52"/>
      <c r="G22" s="23"/>
    </row>
    <row r="23" spans="2:7" ht="29.25" customHeight="1" x14ac:dyDescent="0.25">
      <c r="B23" s="71"/>
      <c r="C23" s="70"/>
      <c r="D23" s="46" t="s">
        <v>165</v>
      </c>
      <c r="E23" s="8" t="s">
        <v>108</v>
      </c>
      <c r="F23" s="52"/>
      <c r="G23" s="23"/>
    </row>
    <row r="24" spans="2:7" ht="29.25" customHeight="1" x14ac:dyDescent="0.25">
      <c r="B24" s="61" t="s">
        <v>111</v>
      </c>
      <c r="C24" s="64" t="s">
        <v>145</v>
      </c>
      <c r="D24" s="46" t="s">
        <v>166</v>
      </c>
      <c r="E24" s="64" t="s">
        <v>115</v>
      </c>
      <c r="F24" s="53"/>
      <c r="G24" s="25"/>
    </row>
    <row r="25" spans="2:7" ht="29.25" customHeight="1" x14ac:dyDescent="0.25">
      <c r="B25" s="63"/>
      <c r="C25" s="66"/>
      <c r="D25" s="46" t="s">
        <v>167</v>
      </c>
      <c r="E25" s="66"/>
      <c r="F25" s="53"/>
      <c r="G25" s="25"/>
    </row>
    <row r="26" spans="2:7" ht="29.25" customHeight="1" x14ac:dyDescent="0.25">
      <c r="B26" s="67" t="s">
        <v>116</v>
      </c>
      <c r="C26" s="64" t="s">
        <v>168</v>
      </c>
      <c r="D26" s="61" t="s">
        <v>169</v>
      </c>
      <c r="E26" s="64" t="s">
        <v>117</v>
      </c>
      <c r="F26" s="53" t="s">
        <v>208</v>
      </c>
      <c r="G26" s="25">
        <v>83500000</v>
      </c>
    </row>
    <row r="27" spans="2:7" ht="29.25" customHeight="1" x14ac:dyDescent="0.25">
      <c r="B27" s="68"/>
      <c r="C27" s="65"/>
      <c r="D27" s="63"/>
      <c r="E27" s="65"/>
      <c r="F27" s="53" t="s">
        <v>209</v>
      </c>
      <c r="G27" s="25">
        <v>2000000</v>
      </c>
    </row>
    <row r="28" spans="2:7" ht="29.25" customHeight="1" x14ac:dyDescent="0.25">
      <c r="B28" s="69"/>
      <c r="C28" s="66"/>
      <c r="D28" s="46" t="s">
        <v>170</v>
      </c>
      <c r="E28" s="66"/>
      <c r="F28" s="53"/>
      <c r="G28" s="25"/>
    </row>
    <row r="29" spans="2:7" ht="29.25" customHeight="1" x14ac:dyDescent="0.25">
      <c r="B29" s="61" t="s">
        <v>120</v>
      </c>
      <c r="C29" s="64" t="s">
        <v>171</v>
      </c>
      <c r="D29" s="61" t="s">
        <v>172</v>
      </c>
      <c r="E29" s="64" t="s">
        <v>126</v>
      </c>
      <c r="F29" s="53" t="s">
        <v>206</v>
      </c>
      <c r="G29" s="25">
        <v>5000000</v>
      </c>
    </row>
    <row r="30" spans="2:7" ht="29.25" customHeight="1" x14ac:dyDescent="0.25">
      <c r="B30" s="62"/>
      <c r="C30" s="65"/>
      <c r="D30" s="62"/>
      <c r="E30" s="65"/>
      <c r="F30" s="53" t="s">
        <v>210</v>
      </c>
      <c r="G30" s="25">
        <v>6000000</v>
      </c>
    </row>
    <row r="31" spans="2:7" ht="29.25" customHeight="1" x14ac:dyDescent="0.25">
      <c r="B31" s="62"/>
      <c r="C31" s="65"/>
      <c r="D31" s="63"/>
      <c r="E31" s="66"/>
      <c r="F31" s="53" t="s">
        <v>207</v>
      </c>
      <c r="G31" s="25">
        <v>13000000</v>
      </c>
    </row>
    <row r="32" spans="2:7" ht="29.25" customHeight="1" x14ac:dyDescent="0.25">
      <c r="B32" s="62"/>
      <c r="C32" s="65"/>
      <c r="D32" s="46" t="s">
        <v>173</v>
      </c>
      <c r="E32" s="8" t="s">
        <v>127</v>
      </c>
      <c r="F32" s="53"/>
      <c r="G32" s="25"/>
    </row>
    <row r="33" spans="2:7" ht="29.25" customHeight="1" x14ac:dyDescent="0.25">
      <c r="B33" s="62"/>
      <c r="C33" s="65"/>
      <c r="D33" s="46" t="s">
        <v>174</v>
      </c>
      <c r="E33" s="8" t="s">
        <v>128</v>
      </c>
      <c r="F33" s="53"/>
      <c r="G33" s="25"/>
    </row>
    <row r="34" spans="2:7" ht="29.25" customHeight="1" x14ac:dyDescent="0.25">
      <c r="B34" s="63"/>
      <c r="C34" s="66"/>
      <c r="D34" s="51" t="s">
        <v>175</v>
      </c>
      <c r="E34" s="8" t="s">
        <v>129</v>
      </c>
      <c r="F34" s="53"/>
      <c r="G34" s="25"/>
    </row>
    <row r="35" spans="2:7" ht="29.25" customHeight="1" x14ac:dyDescent="0.25">
      <c r="B35" s="61" t="s">
        <v>130</v>
      </c>
      <c r="C35" s="64" t="s">
        <v>176</v>
      </c>
      <c r="D35" s="46" t="s">
        <v>177</v>
      </c>
      <c r="E35" s="8" t="s">
        <v>135</v>
      </c>
      <c r="F35" s="53"/>
      <c r="G35" s="25"/>
    </row>
    <row r="36" spans="2:7" ht="29.25" customHeight="1" x14ac:dyDescent="0.25">
      <c r="B36" s="62"/>
      <c r="C36" s="65"/>
      <c r="D36" s="46" t="s">
        <v>178</v>
      </c>
      <c r="E36" s="8" t="s">
        <v>135</v>
      </c>
      <c r="F36" s="53"/>
      <c r="G36" s="25"/>
    </row>
    <row r="37" spans="2:7" ht="36.75" customHeight="1" x14ac:dyDescent="0.25">
      <c r="B37" s="62"/>
      <c r="C37" s="65"/>
      <c r="D37" s="46" t="s">
        <v>179</v>
      </c>
      <c r="E37" s="8" t="s">
        <v>136</v>
      </c>
      <c r="F37" s="53"/>
      <c r="G37" s="25"/>
    </row>
    <row r="38" spans="2:7" ht="29.25" customHeight="1" x14ac:dyDescent="0.25">
      <c r="B38" s="63"/>
      <c r="C38" s="66"/>
      <c r="D38" s="46" t="s">
        <v>180</v>
      </c>
      <c r="E38" s="8" t="s">
        <v>136</v>
      </c>
      <c r="F38" s="53"/>
      <c r="G38" s="25"/>
    </row>
    <row r="39" spans="2:7" ht="37.5" customHeight="1" x14ac:dyDescent="0.25">
      <c r="B39" s="61" t="s">
        <v>35</v>
      </c>
      <c r="C39" s="70" t="s">
        <v>76</v>
      </c>
      <c r="D39" s="46" t="s">
        <v>181</v>
      </c>
      <c r="E39" s="64" t="s">
        <v>37</v>
      </c>
      <c r="F39" s="64">
        <v>144</v>
      </c>
      <c r="G39" s="72">
        <v>32914693</v>
      </c>
    </row>
    <row r="40" spans="2:7" ht="39" customHeight="1" x14ac:dyDescent="0.25">
      <c r="B40" s="63"/>
      <c r="C40" s="70"/>
      <c r="D40" s="46" t="s">
        <v>182</v>
      </c>
      <c r="E40" s="66"/>
      <c r="F40" s="66"/>
      <c r="G40" s="73"/>
    </row>
    <row r="41" spans="2:7" ht="37.5" customHeight="1" x14ac:dyDescent="0.25">
      <c r="B41" s="71" t="s">
        <v>38</v>
      </c>
      <c r="C41" s="70" t="s">
        <v>76</v>
      </c>
      <c r="D41" s="46" t="s">
        <v>183</v>
      </c>
      <c r="E41" s="64" t="s">
        <v>39</v>
      </c>
      <c r="F41" s="8">
        <v>148</v>
      </c>
      <c r="G41" s="23">
        <v>9649733</v>
      </c>
    </row>
    <row r="42" spans="2:7" ht="34.5" customHeight="1" x14ac:dyDescent="0.25">
      <c r="B42" s="71"/>
      <c r="C42" s="70"/>
      <c r="D42" s="46" t="s">
        <v>184</v>
      </c>
      <c r="E42" s="65"/>
      <c r="F42" s="64">
        <v>149</v>
      </c>
      <c r="G42" s="72">
        <v>58565955</v>
      </c>
    </row>
    <row r="43" spans="2:7" ht="33" customHeight="1" x14ac:dyDescent="0.25">
      <c r="B43" s="71"/>
      <c r="C43" s="70"/>
      <c r="D43" s="46" t="s">
        <v>185</v>
      </c>
      <c r="E43" s="65"/>
      <c r="F43" s="65"/>
      <c r="G43" s="74"/>
    </row>
    <row r="44" spans="2:7" ht="32.25" customHeight="1" x14ac:dyDescent="0.25">
      <c r="B44" s="71"/>
      <c r="C44" s="70"/>
      <c r="D44" s="46" t="s">
        <v>186</v>
      </c>
      <c r="E44" s="66"/>
      <c r="F44" s="66"/>
      <c r="G44" s="73"/>
    </row>
    <row r="45" spans="2:7" ht="32.25" customHeight="1" x14ac:dyDescent="0.25">
      <c r="B45" s="71"/>
      <c r="C45" s="70"/>
      <c r="D45" s="46" t="s">
        <v>187</v>
      </c>
      <c r="E45" s="8" t="s">
        <v>53</v>
      </c>
      <c r="F45" s="8">
        <v>151</v>
      </c>
      <c r="G45" s="23">
        <v>3925410</v>
      </c>
    </row>
    <row r="46" spans="2:7" ht="29.25" customHeight="1" x14ac:dyDescent="0.25">
      <c r="B46" s="61" t="s">
        <v>77</v>
      </c>
      <c r="C46" s="64" t="s">
        <v>76</v>
      </c>
      <c r="D46" s="46" t="s">
        <v>188</v>
      </c>
      <c r="E46" s="70" t="s">
        <v>49</v>
      </c>
      <c r="F46" s="70">
        <v>153</v>
      </c>
      <c r="G46" s="75">
        <v>13667464</v>
      </c>
    </row>
    <row r="47" spans="2:7" ht="33.75" customHeight="1" x14ac:dyDescent="0.25">
      <c r="B47" s="62"/>
      <c r="C47" s="65"/>
      <c r="D47" s="46" t="s">
        <v>189</v>
      </c>
      <c r="E47" s="70"/>
      <c r="F47" s="70"/>
      <c r="G47" s="75"/>
    </row>
    <row r="48" spans="2:7" ht="33.75" customHeight="1" x14ac:dyDescent="0.25">
      <c r="B48" s="62"/>
      <c r="C48" s="65"/>
      <c r="D48" s="46" t="s">
        <v>190</v>
      </c>
      <c r="E48" s="70"/>
      <c r="F48" s="8">
        <v>138</v>
      </c>
      <c r="G48" s="23">
        <v>14111945</v>
      </c>
    </row>
    <row r="49" spans="2:7" ht="33.75" customHeight="1" x14ac:dyDescent="0.25">
      <c r="B49" s="62"/>
      <c r="C49" s="65"/>
      <c r="D49" s="46" t="s">
        <v>191</v>
      </c>
      <c r="E49" s="8" t="s">
        <v>50</v>
      </c>
      <c r="F49" s="8">
        <v>157</v>
      </c>
      <c r="G49" s="23">
        <v>4141979</v>
      </c>
    </row>
    <row r="50" spans="2:7" ht="24.75" customHeight="1" x14ac:dyDescent="0.25">
      <c r="B50" s="62"/>
      <c r="C50" s="65"/>
      <c r="D50" s="71" t="s">
        <v>192</v>
      </c>
      <c r="E50" s="70" t="s">
        <v>51</v>
      </c>
      <c r="F50" s="8">
        <v>159</v>
      </c>
      <c r="G50" s="23">
        <v>17276155</v>
      </c>
    </row>
    <row r="51" spans="2:7" ht="21.75" customHeight="1" x14ac:dyDescent="0.25">
      <c r="B51" s="62"/>
      <c r="C51" s="65"/>
      <c r="D51" s="71"/>
      <c r="E51" s="70"/>
      <c r="F51" s="8">
        <v>161</v>
      </c>
      <c r="G51" s="23">
        <v>17276154</v>
      </c>
    </row>
    <row r="52" spans="2:7" x14ac:dyDescent="0.25">
      <c r="B52" s="62"/>
      <c r="C52" s="65"/>
      <c r="D52" s="71"/>
      <c r="E52" s="70"/>
      <c r="F52" s="70">
        <v>158</v>
      </c>
      <c r="G52" s="75">
        <v>36928268</v>
      </c>
    </row>
    <row r="53" spans="2:7" ht="43.5" customHeight="1" x14ac:dyDescent="0.25">
      <c r="B53" s="62"/>
      <c r="C53" s="65"/>
      <c r="D53" s="46" t="s">
        <v>193</v>
      </c>
      <c r="E53" s="70"/>
      <c r="F53" s="70"/>
      <c r="G53" s="75"/>
    </row>
    <row r="54" spans="2:7" ht="25.5" customHeight="1" x14ac:dyDescent="0.25">
      <c r="B54" s="62"/>
      <c r="C54" s="65"/>
      <c r="D54" s="61" t="s">
        <v>194</v>
      </c>
      <c r="E54" s="64" t="s">
        <v>52</v>
      </c>
      <c r="F54" s="8">
        <v>159</v>
      </c>
      <c r="G54" s="23">
        <v>26182711</v>
      </c>
    </row>
    <row r="55" spans="2:7" ht="23.25" customHeight="1" x14ac:dyDescent="0.25">
      <c r="B55" s="63"/>
      <c r="C55" s="66"/>
      <c r="D55" s="63"/>
      <c r="E55" s="66"/>
      <c r="F55" s="8">
        <v>163</v>
      </c>
      <c r="G55" s="23">
        <v>2955466</v>
      </c>
    </row>
    <row r="56" spans="2:7" ht="38.25" customHeight="1" x14ac:dyDescent="0.25">
      <c r="B56" s="71" t="s">
        <v>78</v>
      </c>
      <c r="C56" s="70" t="s">
        <v>76</v>
      </c>
      <c r="D56" s="61" t="s">
        <v>195</v>
      </c>
      <c r="E56" s="70" t="s">
        <v>63</v>
      </c>
      <c r="F56" s="8">
        <v>134</v>
      </c>
      <c r="G56" s="23">
        <v>46000648</v>
      </c>
    </row>
    <row r="57" spans="2:7" x14ac:dyDescent="0.25">
      <c r="B57" s="71"/>
      <c r="C57" s="70"/>
      <c r="D57" s="63"/>
      <c r="E57" s="70"/>
      <c r="F57" s="64">
        <v>136</v>
      </c>
      <c r="G57" s="72">
        <v>45193945</v>
      </c>
    </row>
    <row r="58" spans="2:7" ht="25.5" x14ac:dyDescent="0.25">
      <c r="B58" s="71"/>
      <c r="C58" s="70"/>
      <c r="D58" s="46" t="s">
        <v>196</v>
      </c>
      <c r="E58" s="70"/>
      <c r="F58" s="65"/>
      <c r="G58" s="74"/>
    </row>
    <row r="59" spans="2:7" ht="33.75" customHeight="1" x14ac:dyDescent="0.25">
      <c r="B59" s="71"/>
      <c r="C59" s="70"/>
      <c r="D59" s="46" t="s">
        <v>197</v>
      </c>
      <c r="E59" s="70"/>
      <c r="F59" s="66"/>
      <c r="G59" s="73"/>
    </row>
    <row r="60" spans="2:7" ht="33.75" customHeight="1" x14ac:dyDescent="0.25">
      <c r="B60" s="71"/>
      <c r="C60" s="70"/>
      <c r="D60" s="46" t="s">
        <v>198</v>
      </c>
      <c r="E60" s="8" t="s">
        <v>64</v>
      </c>
      <c r="F60" s="8">
        <v>139</v>
      </c>
      <c r="G60" s="23">
        <v>550000</v>
      </c>
    </row>
    <row r="61" spans="2:7" ht="30.75" customHeight="1" x14ac:dyDescent="0.25">
      <c r="B61" s="71"/>
      <c r="C61" s="70"/>
      <c r="D61" s="46" t="s">
        <v>199</v>
      </c>
      <c r="E61" s="8" t="s">
        <v>65</v>
      </c>
      <c r="F61" s="8">
        <v>142</v>
      </c>
      <c r="G61" s="23">
        <v>10012664</v>
      </c>
    </row>
    <row r="62" spans="2:7" ht="44.25" customHeight="1" x14ac:dyDescent="0.25">
      <c r="B62" s="71"/>
      <c r="C62" s="70"/>
      <c r="D62" s="46" t="s">
        <v>200</v>
      </c>
      <c r="E62" s="70" t="s">
        <v>37</v>
      </c>
      <c r="F62" s="8">
        <v>146</v>
      </c>
      <c r="G62" s="23">
        <v>19100000</v>
      </c>
    </row>
    <row r="63" spans="2:7" ht="30.75" customHeight="1" x14ac:dyDescent="0.25">
      <c r="B63" s="71"/>
      <c r="C63" s="70"/>
      <c r="D63" s="46" t="s">
        <v>201</v>
      </c>
      <c r="E63" s="70"/>
      <c r="F63" s="64">
        <v>134</v>
      </c>
      <c r="G63" s="72">
        <v>7000000</v>
      </c>
    </row>
    <row r="64" spans="2:7" ht="25.5" x14ac:dyDescent="0.25">
      <c r="B64" s="71"/>
      <c r="C64" s="70"/>
      <c r="D64" s="46" t="s">
        <v>202</v>
      </c>
      <c r="E64" s="70"/>
      <c r="F64" s="66"/>
      <c r="G64" s="73"/>
    </row>
    <row r="65" spans="2:7" ht="38.25" customHeight="1" x14ac:dyDescent="0.25">
      <c r="B65" s="71"/>
      <c r="C65" s="70"/>
      <c r="D65" s="46" t="s">
        <v>203</v>
      </c>
      <c r="E65" s="8" t="s">
        <v>53</v>
      </c>
      <c r="F65" s="8">
        <v>151</v>
      </c>
      <c r="G65" s="23">
        <v>20000000</v>
      </c>
    </row>
    <row r="66" spans="2:7" ht="37.5" customHeight="1" x14ac:dyDescent="0.25">
      <c r="B66" s="71"/>
      <c r="C66" s="70"/>
      <c r="D66" s="46" t="s">
        <v>204</v>
      </c>
      <c r="E66" s="8" t="s">
        <v>52</v>
      </c>
      <c r="F66" s="8">
        <v>134</v>
      </c>
      <c r="G66" s="23">
        <v>3000000</v>
      </c>
    </row>
  </sheetData>
  <mergeCells count="55">
    <mergeCell ref="G46:G47"/>
    <mergeCell ref="G52:G53"/>
    <mergeCell ref="E62:E64"/>
    <mergeCell ref="B56:B66"/>
    <mergeCell ref="C56:C66"/>
    <mergeCell ref="D56:D57"/>
    <mergeCell ref="F57:F59"/>
    <mergeCell ref="E56:E59"/>
    <mergeCell ref="E50:E53"/>
    <mergeCell ref="D50:D52"/>
    <mergeCell ref="F52:F53"/>
    <mergeCell ref="G57:G59"/>
    <mergeCell ref="F63:F64"/>
    <mergeCell ref="G63:G64"/>
    <mergeCell ref="D54:D55"/>
    <mergeCell ref="E54:E55"/>
    <mergeCell ref="G39:G40"/>
    <mergeCell ref="B41:B45"/>
    <mergeCell ref="E41:E44"/>
    <mergeCell ref="F42:F44"/>
    <mergeCell ref="G42:G44"/>
    <mergeCell ref="F46:F47"/>
    <mergeCell ref="B46:B55"/>
    <mergeCell ref="C46:C55"/>
    <mergeCell ref="B39:B40"/>
    <mergeCell ref="C39:C40"/>
    <mergeCell ref="E39:E40"/>
    <mergeCell ref="C41:C45"/>
    <mergeCell ref="E46:E48"/>
    <mergeCell ref="F39:F40"/>
    <mergeCell ref="C5:C12"/>
    <mergeCell ref="B5:B12"/>
    <mergeCell ref="E13:E14"/>
    <mergeCell ref="E15:E16"/>
    <mergeCell ref="D17:D19"/>
    <mergeCell ref="E17:E19"/>
    <mergeCell ref="E5:E8"/>
    <mergeCell ref="E10:E12"/>
    <mergeCell ref="D11:D12"/>
    <mergeCell ref="E21:E22"/>
    <mergeCell ref="B13:B23"/>
    <mergeCell ref="C13:C23"/>
    <mergeCell ref="E24:E25"/>
    <mergeCell ref="B24:B25"/>
    <mergeCell ref="C24:C25"/>
    <mergeCell ref="B35:B38"/>
    <mergeCell ref="C35:C38"/>
    <mergeCell ref="B26:B28"/>
    <mergeCell ref="C26:C28"/>
    <mergeCell ref="E26:E28"/>
    <mergeCell ref="C29:C34"/>
    <mergeCell ref="B29:B34"/>
    <mergeCell ref="D26:D27"/>
    <mergeCell ref="D29:D31"/>
    <mergeCell ref="E29:E3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Szechnicka, Monika</cp:lastModifiedBy>
  <dcterms:created xsi:type="dcterms:W3CDTF">2022-12-16T06:55:47Z</dcterms:created>
  <dcterms:modified xsi:type="dcterms:W3CDTF">2023-03-21T09:45:48Z</dcterms:modified>
</cp:coreProperties>
</file>