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tabRatio="557" activeTab="5"/>
  </bookViews>
  <sheets>
    <sheet name="NagAOC" sheetId="4" r:id="rId1"/>
    <sheet name="A. Kryteria Formalne" sheetId="6" r:id="rId2"/>
    <sheet name="B. Kryteria dopuszczające" sheetId="7" r:id="rId3"/>
    <sheet name="C. Kryteria punktowe" sheetId="8" r:id="rId4"/>
    <sheet name="Instruk. oceny punktowej" sheetId="1" r:id="rId5"/>
    <sheet name="Wynik oceny" sheetId="9" r:id="rId6"/>
  </sheets>
  <externalReferences>
    <externalReference r:id="rId7"/>
    <externalReference r:id="rId8"/>
    <externalReference r:id="rId9"/>
  </externalReferences>
  <definedNames>
    <definedName name="_ftn1" localSheetId="0">NagAOC!#REF!</definedName>
    <definedName name="_ftnref1" localSheetId="0">NagAOC!#REF!</definedName>
    <definedName name="a1Wartość_całkowita_projektu">[1]DaneAOC!$B$11</definedName>
    <definedName name="a2Koszty_kwalifikowalne">[1]DaneAOC!$B$12</definedName>
    <definedName name="a3Wnioskowana_kwota_dofinansowania">[1]DaneAOC!$B$13</definedName>
    <definedName name="a4w_tym_EFRR">[1]DaneAOC!$B$14</definedName>
    <definedName name="a5PropKwotaDofinansowania_PLN">'Wynik oceny'!$C$14</definedName>
    <definedName name="excelblog_Dziesiatki" localSheetId="1">{"dziesięć";"dwadzieścia";"trzydzieści";"czterdzieści";"pięćdziesiąt";"sześćdziesiąt";"siedemdziesiąt";"osiemdziesiąt";"dziewięćdziesiąt"}</definedName>
    <definedName name="excelblog_Dziesiatki" localSheetId="2">{"dziesięć";"dwadzieścia";"trzydzieści";"czterdzieści";"pięćdziesiąt";"sześćdziesiąt";"siedemdziesiąt";"osiemdziesiąt";"dziewięćdziesiąt"}</definedName>
    <definedName name="excelblog_Dziesiatki" localSheetId="3">{"dziesięć";"dwadzieścia";"trzydzieści";"czterdzieści";"pięćdziesiąt";"sześćdziesiąt";"siedemdziesiąt";"osiemdziesiąt";"dziewięćdziesiąt"}</definedName>
    <definedName name="excelblog_Dziesiatki" localSheetId="5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1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2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3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5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1">{"sto";"dwieście";"trzysta";"czterysta";"pięćset";"sześćset";"siedemset";"osiemset";"dziewięcset"}</definedName>
    <definedName name="excelblog_Setki" localSheetId="2">{"sto";"dwieście";"trzysta";"czterysta";"pięćset";"sześćset";"siedemset";"osiemset";"dziewięcset"}</definedName>
    <definedName name="excelblog_Setki" localSheetId="3">{"sto";"dwieście";"trzysta";"czterysta";"pięćset";"sześćset";"siedemset";"osiemset";"dziewięcset"}</definedName>
    <definedName name="excelblog_Setki" localSheetId="5">{"sto";"dwieście";"trzysta";"czterysta";"pięćset";"sześćset";"siedemset";"osiemset";"dziewięcset"}</definedName>
    <definedName name="excelblog_Setki">{"sto";"dwieście";"trzysta";"czterysta";"pięćset";"sześćset";"siedemset";"osiemset";"dziewięcset"}</definedName>
    <definedName name="KwotaDofinansProp" comment="Proponowana_kwota_dofinansowania_PLN">'[1]Wynik oceny'!$C$10</definedName>
    <definedName name="_xlnm.Print_Area" localSheetId="1">'A. Kryteria Formalne'!$A$1:$F$24</definedName>
    <definedName name="_xlnm.Print_Area" localSheetId="2">'B. Kryteria dopuszczające'!$A$1:$F$53</definedName>
    <definedName name="_xlnm.Print_Area" localSheetId="3">'C. Kryteria punktowe'!$A$1:$H$28</definedName>
    <definedName name="_xlnm.Print_Area" localSheetId="0">NagAOC!$A$1:$F$18</definedName>
    <definedName name="_xlnm.Print_Area" localSheetId="5">'Wynik oceny'!$A$1:$H$19</definedName>
    <definedName name="OcenaData" comment="Data Oceny">'Wynik oceny'!$B$19</definedName>
    <definedName name="OLE_LINK1" localSheetId="0">NagAOC!$C$18</definedName>
    <definedName name="PnktyUzyskane">'[1]C. Kryteria punktowe'!$G$14</definedName>
    <definedName name="slownie" localSheetId="0">#REF!</definedName>
    <definedName name="slownie">#REF!</definedName>
    <definedName name="XX">#REF!</definedName>
  </definedNames>
  <calcPr calcId="125725"/>
</workbook>
</file>

<file path=xl/calcChain.xml><?xml version="1.0" encoding="utf-8"?>
<calcChain xmlns="http://schemas.openxmlformats.org/spreadsheetml/2006/main">
  <c r="B1" i="9"/>
  <c r="A1"/>
  <c r="E23"/>
  <c r="C17"/>
  <c r="F16"/>
  <c r="C16"/>
  <c r="F15"/>
  <c r="C15"/>
  <c r="B10"/>
  <c r="A10"/>
  <c r="G7" i="8"/>
  <c r="G8"/>
  <c r="G9"/>
  <c r="G10"/>
  <c r="G11"/>
  <c r="G12"/>
  <c r="G13"/>
  <c r="G14"/>
  <c r="G15"/>
  <c r="G6"/>
  <c r="E16"/>
  <c r="C1"/>
  <c r="C20" i="7"/>
  <c r="B20"/>
  <c r="F16" i="8" l="1"/>
  <c r="B1"/>
  <c r="B1" i="7"/>
  <c r="E35"/>
  <c r="D35"/>
  <c r="K34"/>
  <c r="I34"/>
  <c r="M29"/>
  <c r="K29"/>
  <c r="I29"/>
  <c r="G29"/>
  <c r="M28"/>
  <c r="K28"/>
  <c r="I28"/>
  <c r="G28"/>
  <c r="M27"/>
  <c r="K27"/>
  <c r="I27"/>
  <c r="G27"/>
  <c r="M26"/>
  <c r="K26"/>
  <c r="I26"/>
  <c r="G26"/>
  <c r="M25"/>
  <c r="K25"/>
  <c r="I25"/>
  <c r="G25"/>
  <c r="M18"/>
  <c r="K18"/>
  <c r="I18"/>
  <c r="G18"/>
  <c r="M17"/>
  <c r="K17"/>
  <c r="I17"/>
  <c r="G17"/>
  <c r="M16"/>
  <c r="K16"/>
  <c r="I16"/>
  <c r="G16"/>
  <c r="M15"/>
  <c r="K15"/>
  <c r="I15"/>
  <c r="G15"/>
  <c r="M14"/>
  <c r="K14"/>
  <c r="I14"/>
  <c r="G14"/>
  <c r="M13"/>
  <c r="K13"/>
  <c r="I13"/>
  <c r="G13"/>
  <c r="M12"/>
  <c r="K12"/>
  <c r="I12"/>
  <c r="G12"/>
  <c r="M11"/>
  <c r="K11"/>
  <c r="I11"/>
  <c r="G11"/>
  <c r="M10"/>
  <c r="K10"/>
  <c r="I10"/>
  <c r="G10"/>
  <c r="M9"/>
  <c r="K9"/>
  <c r="I9"/>
  <c r="G9"/>
  <c r="M8"/>
  <c r="K8"/>
  <c r="I8"/>
  <c r="G8"/>
  <c r="M7"/>
  <c r="K7"/>
  <c r="I7"/>
  <c r="G7"/>
  <c r="M6"/>
  <c r="K6"/>
  <c r="I6"/>
  <c r="G6"/>
  <c r="C1"/>
  <c r="C1" i="6"/>
  <c r="B1"/>
  <c r="E19"/>
  <c r="D19"/>
  <c r="L15"/>
  <c r="J15"/>
  <c r="H15"/>
  <c r="G15"/>
  <c r="L14"/>
  <c r="J14"/>
  <c r="H14"/>
  <c r="G14"/>
  <c r="L13"/>
  <c r="J13"/>
  <c r="H13"/>
  <c r="G13"/>
  <c r="L12"/>
  <c r="J12"/>
  <c r="H12"/>
  <c r="G12"/>
  <c r="L11"/>
  <c r="J11"/>
  <c r="H11"/>
  <c r="G11"/>
  <c r="L10"/>
  <c r="J10"/>
  <c r="H10"/>
  <c r="G10"/>
  <c r="L9"/>
  <c r="J9"/>
  <c r="H9"/>
  <c r="G9"/>
  <c r="L8"/>
  <c r="J8"/>
  <c r="H8"/>
  <c r="G8"/>
  <c r="L7"/>
  <c r="J7"/>
  <c r="H7"/>
  <c r="G7"/>
  <c r="L6"/>
  <c r="J6"/>
  <c r="H6"/>
  <c r="G6"/>
  <c r="C1" i="1"/>
  <c r="B1"/>
  <c r="B18" i="4"/>
  <c r="B17"/>
  <c r="B16"/>
  <c r="B15"/>
  <c r="B14"/>
  <c r="B13"/>
  <c r="B12"/>
</calcChain>
</file>

<file path=xl/sharedStrings.xml><?xml version="1.0" encoding="utf-8"?>
<sst xmlns="http://schemas.openxmlformats.org/spreadsheetml/2006/main" count="272" uniqueCount="209">
  <si>
    <t>PRIORYTET INWESTYCYJNY:</t>
  </si>
  <si>
    <t>OŚ PRIORYTETOWA:</t>
  </si>
  <si>
    <t>DZIAŁANIE:</t>
  </si>
  <si>
    <t xml:space="preserve">Typ projektu: </t>
  </si>
  <si>
    <t xml:space="preserve">Wnioskodawca: </t>
  </si>
  <si>
    <t xml:space="preserve">Tytuł projektu: </t>
  </si>
  <si>
    <t>Wartość całkowita projektu:</t>
  </si>
  <si>
    <t>Koszty kwalifikowalne:</t>
  </si>
  <si>
    <t>Wnioskowana kwota dofinansowania:</t>
  </si>
  <si>
    <t xml:space="preserve">w tym EFRR: </t>
  </si>
  <si>
    <t>Numer ewidencyjny wniosku:</t>
  </si>
  <si>
    <t>Lp.</t>
  </si>
  <si>
    <t>Nazwa kryterium</t>
  </si>
  <si>
    <t>Definicja kryterium (informacja o zasadach oceny)</t>
  </si>
  <si>
    <t>Instrukcja dokonywania oceny punktowej</t>
  </si>
  <si>
    <t>A. Kryteria Formalne</t>
  </si>
  <si>
    <t>(Niespełnienie co najmniej jednego z wymienionych poniżej kryteriów powoduje odrzucenie projektu)</t>
  </si>
  <si>
    <t>Tak</t>
  </si>
  <si>
    <t>Nie</t>
  </si>
  <si>
    <t>Nie dotyczy</t>
  </si>
  <si>
    <t>Tak Względne</t>
  </si>
  <si>
    <r>
      <t xml:space="preserve">Wniosek złożony w odpowiedzi na właściwe ogłoszenie konkursowe/o naborze nr </t>
    </r>
    <r>
      <rPr>
        <b/>
        <sz val="12"/>
        <color rgb="FFFF0000"/>
        <rFont val="Calibri"/>
        <family val="2"/>
        <charset val="238"/>
        <scheme val="minor"/>
      </rPr>
      <t>RPSW.02.02.00-IZ.00-26-….../18*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</si>
  <si>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t xml:space="preserve">Jeżeli wniosek dotyczy innego konkursu/naboru  niż ten, w ramach którego został złożony, wniosek zostaje odrzucony. </t>
  </si>
  <si>
    <t xml:space="preserve">Wniosek złożony do właściwej instytucji </t>
  </si>
  <si>
    <t>Jeżeli wniosek nie został złożony do Sekretariatu Departamentu Wdrażania EFRR, na adres: ul. Sienkiewicza 63, 25-002 Kielce, pok. 313 p. II. *, wniosek zostaje odrzucony.</t>
  </si>
  <si>
    <t>Wnioskodawca/partnerzy uprawniony/uprawnieni jest/są do składania wniosku/otrzymania wsparcia</t>
  </si>
  <si>
    <r>
      <t>1. Jeżeli wnioskodawca/partner jest spoza katalogu podmiotów uprawnionych 
do wnioskowania o dofinansowanie wskazanego w Regulaminie konkursu/naboru nr</t>
    </r>
    <r>
      <rPr>
        <b/>
        <sz val="12"/>
        <color rgb="FFFF0000"/>
        <rFont val="Calibri"/>
        <family val="2"/>
        <charset val="238"/>
        <scheme val="minor"/>
      </rPr>
      <t xml:space="preserve"> RPSW.02.02.00-IZ.00-26-….../18*</t>
    </r>
    <r>
      <rPr>
        <sz val="12"/>
        <rFont val="Calibri"/>
        <family val="2"/>
        <charset val="238"/>
        <scheme val="minor"/>
      </rPr>
      <t xml:space="preserve"> , wniosek zostaje odrzucony, i/lub 
2.Jeżeli wnioskodawca/partnerzy podlegają wykluczeniu z ubiegania się o dofinansowanie na podstawie:
- art. 207 ust. 4 ustawy z dnia 27 sierpnia 2009 r. o finansach publicznych (t. j. Dz. U. z 2017 r. poz. 2077 z późn. zm.);
- art. 12 ust. 1 pkt 1 ustawy z dnia 15 czerwca 2012 r. o skutkach powierzania wykonywania pracy cudzoziemcom przebywającym wbrew przepisom na terytorium Rzeczypospolitej Polskiej (Dz. U. poz. 769 z późn. zm.);
- art. 9 ust. 1 pkt 2a ustawy z dnia 28 października 2002 r. o odpowiedzialności podmiotów zbiorowych za czyny zabronione pod groźbą kary (t.j. Dz. U. z 2016 r. poz. 1541 z późn. zm.),
wniosek zostaje odrzucony (nie stosuje się do podmiotów wymienionych w art. 207 ust.7 ustawy z dnia 27 sierpnia 2009 r. o finansach publicznych (t. j. Dz. U. z 2017 r. poz. 2077 z późn. zm.)), i/lub
3. Jeżeli wnioskodawcy/partnerzy znajdują się w trudnej sytuacji w rozumieniu art. 2 ust.18 Rozporządzenia Komisji (UE) nr 651/14, wniosek zostaje odrzucony. </t>
    </r>
  </si>
  <si>
    <t>Właściwe miejsce realizacji projektu</t>
  </si>
  <si>
    <r>
      <t xml:space="preserve">Jeżeli projekt nie jest realizowany na terenie województwa świętokrzyskiego oraz jest realizowany poza wskazanym obszarem strategicznej interwencji </t>
    </r>
    <r>
      <rPr>
        <strike/>
        <sz val="12"/>
        <rFont val="Calibri"/>
        <family val="2"/>
        <charset val="238"/>
        <scheme val="minor"/>
      </rPr>
      <t>……………….</t>
    </r>
    <r>
      <rPr>
        <sz val="12"/>
        <rFont val="Calibri"/>
        <family val="2"/>
        <charset val="238"/>
        <scheme val="minor"/>
      </rPr>
      <t>.* (o ile dotyczy), wniosek zostaje odrzucony.</t>
    </r>
  </si>
  <si>
    <t>Projekt nie dotyczy działalności gospodarczej wykluczonej  ze wsparcia? (kody PKD/EKD) 
(o ile dotyczy)</t>
  </si>
  <si>
    <t>Jeżeli we wniosku wpisano kod PKD/EKD (zgodny z danymi w KRS) który podlega wykluczeniu, zgodnie z Rozporządzeniem Parlamentu Europejskiego i Rady (UE) nr 1303/2013; Rozporządzeniem Parlamentu Europejskiego i Rady (UE) nr 1301/2013, Rozporządzeniem Komisji (UE)  nr 651/2014,Rozporządzeniem Komisji (UE) nr 1407/2013, wniosek zostaje odrzucony.</t>
  </si>
  <si>
    <t>Czy projekt nie jest zakończony lub w pełni zrealizowany w rozumieniu art.65 ust. 6 Rozporządzenia ogólnego 1303/2013 z dnia 17 grudnia 2013 roku?</t>
  </si>
  <si>
    <t>Jeżeli projekt jest zakończony w rozumieniu art. 65 ust. 6 Rozporządzenia ogólnego 1303/2013 z dnia 17 grudnia 2013 roku,  wniosek zostaje odrzucony. (Kryterium musi być spełnione na moment składania wniosku).</t>
  </si>
  <si>
    <t xml:space="preserve">Jeżeli we wniosku o dofinansowanie wartość wnioskowanego dofinansowania przekracza pułap maksymalnego poziomu dofinansowania, wniosek zostaje odrzucony. </t>
  </si>
  <si>
    <t xml:space="preserve">Jeżeli wniosek nie spełnia warunku minimalnej/maksymalnej wartości projektu, wniosek zostaje odrzucony. </t>
  </si>
  <si>
    <t>Jeżeli wniosek nie spełnia warunku minimalnej/maksymalnej wartości wydatków kwalifikowalnych projektu, wniosek zostaje odrzucony.</t>
  </si>
  <si>
    <r>
      <t>Wniosek zgodny z typami projektów przewidzianymi dla danego działania zgodnie z Regulaminem konkursu/naboru nr</t>
    </r>
    <r>
      <rPr>
        <sz val="12"/>
        <color rgb="FFFF0000"/>
        <rFont val="Calibri"/>
        <family val="2"/>
        <charset val="238"/>
        <scheme val="minor"/>
      </rPr>
      <t xml:space="preserve"> RPSW.02.02.00-IZ.00-26-…../18* </t>
    </r>
  </si>
  <si>
    <t xml:space="preserve">Jeżeli wniosek nie jest zgodny z typami projektów przewidzianymi dla danego działania, wniosek zostaje odrzucony. </t>
  </si>
  <si>
    <t>WYNIK OCENY - KRYTERIA FORMALNE:</t>
  </si>
  <si>
    <t>Pozytywny</t>
  </si>
  <si>
    <t xml:space="preserve">Negatywny </t>
  </si>
  <si>
    <t>B1 KRYTERIA DOPUSZCZAJĄCE OGÓLNE</t>
  </si>
  <si>
    <t xml:space="preserve">Nazwa kryterium </t>
  </si>
  <si>
    <t>Spójność dokumentacji projektowej</t>
  </si>
  <si>
    <t>Przy ocenie kryterium badana będzie w szczególności spójność pomiędzy Wnioskiem o dofinansowanie, a pozostałą dokumentacją aplikacyjną (tj. Studium wykonalności/Biznes plan, załączniki do Wniosku o dofinansowanie).
Na wezwanie Instytucji Zarządzającej RPOWŚ 2014-2020, Wnioskodawca może uzupełnić lub poprawić projekt w zakresie niniejszego kryterium na etapie oceny spełniania kryteriów wyboru (zgodnie z art. 45 ust. 3 ustawy wdrożeniowej).</t>
  </si>
  <si>
    <t>Właściwie przygotowana analiza finansowa i/lub ekonomiczna projektu</t>
  </si>
  <si>
    <t>Przy ocenie projektu weryfikacji podlegać będzie w szczególności metodologia i poprawność sporządzenia analiz w oparciu o obowiązujące przepisy prawa w tym zakresie (np. m.in. Ustawa o rachunkowości) i wytyczne (m.in. wytyczne Ministra Rozwoju w zakresie zagadnień związanych z przygotowaniem projektów inwestycyjnych, w tym projektów generujących dochód i projektów hybrydowych na lata 2014-2020, wytyczne Instytucji Zarządzającej RPOWŚ na lata 2014-2020 w zakresie sporządzania studium wykonalności/biznes planu). W przypadku gdy wymagane będzie obliczenie wskaźników finansowych/ ekonomicznych sprawdzane będą m.in. realność i rzetelność przyjętych założeń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
Na wezwanie Instytucji Zarządzającej RPOWŚ 2014-2020, Wnioskodawca może uzupełnić lub poprawić projekt w zakresie niniejszego kryterium na etapie oceny spełniania kryteriów wyboru (zgodnie z art. 45 ust. 3 ustawy wdrożeniowej).</t>
  </si>
  <si>
    <t/>
  </si>
  <si>
    <t>Efektywność ekonomiczna projektu</t>
  </si>
  <si>
    <t xml:space="preserve"> W kryterium sprawdzane będzie w szczególności, czy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
- wartość wskaźnika ENPV powinna być &gt; 0; 
- wartość wskaźnika ERR powinna przewyższać przyjętą stopę dyskontową; 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
Na wezwanie Instytucji Zarządzającej RPOWŚ 2014-2020, Wnioskodawca może uzupełnić lub poprawić projekt w zakresie niniejszego kryterium na etapie oceny spełniania kryteriów wyboru (zgodnie z art. 45 ust. 3 ustawy wdrożeniowej).</t>
  </si>
  <si>
    <t>Właściwie ustalony/obliczony poziom dofinansowania z uwzględnieniem przepisów pomocy publicznej lub przepisów dot. projektów generujących dochód- NIE DOTYCZY</t>
  </si>
  <si>
    <r>
  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Podstawa prawna: </t>
    </r>
    <r>
      <rPr>
        <strike/>
        <sz val="10"/>
        <rFont val="Arial"/>
        <family val="2"/>
        <charset val="238"/>
      </rPr>
      <t>…………………………</t>
    </r>
    <r>
      <rPr>
        <sz val="10"/>
        <rFont val="Arial"/>
        <family val="2"/>
        <charset val="238"/>
      </rPr>
      <t>*
Na wezwanie Instytucji Zarządzającej RPOWŚ 2014-2020, Wnioskodawca może uzupełnić lub poprawić projekt w zakresie niniejszego kryterium na etapie oceny spełniania kryteriów wyboru (zgodnie z art. 45 ust. 3 ustawy wdrożeniowej).</t>
    </r>
  </si>
  <si>
    <t>Potencjalna kwalifikowalność wydatków</t>
  </si>
  <si>
    <r>
      <t xml:space="preserve">W kryterium badane będzie w szczególności:
-  czy wydatki zostaną poniesione w okresie kwalifikowalności (tj. między dniem 1 stycznia 2014 r. a dniem 31 grudnia 2020 r., z zastrzeżeniem zasad określonych dla pomocy publicznej oraz zapisów Regulaminu konkursu/naboru nr </t>
    </r>
    <r>
      <rPr>
        <b/>
        <sz val="10"/>
        <color rgb="FFFF0000"/>
        <rFont val="Arial"/>
        <family val="2"/>
        <charset val="238"/>
      </rPr>
      <t>RPSW.02.02.00-IZ.00-26-.../18*).;</t>
    </r>
    <r>
      <rPr>
        <sz val="10"/>
        <rFont val="Arial"/>
        <family val="2"/>
        <charset val="238"/>
      </rPr>
      <t xml:space="preserve">
- czy wydatki są zgodne z obowiązującymi przepisami prawa unijnego oraz prawa krajowego oraz wytycznymi Ministra Rozwoju;
- czy wydatki są zgodne z zapisami Regulaminu konkursu/naboru nr </t>
    </r>
    <r>
      <rPr>
        <b/>
        <sz val="10"/>
        <color rgb="FFFF0000"/>
        <rFont val="Arial"/>
        <family val="2"/>
        <charset val="238"/>
      </rPr>
      <t xml:space="preserve"> RPSW.02.02.00-IZ.00-26-.../18*</t>
    </r>
    <r>
      <rPr>
        <sz val="10"/>
        <rFont val="Arial"/>
        <family val="2"/>
        <charset val="238"/>
      </rPr>
      <t>;
- czy wydatki są niezbędne do realizacji celów projektu i zostaną poniesione w związku z realizacja projektu;
- czy wydatki zostaną dokonane w sposób racjonalny i efektywny z zachowaniem zasad uzyskiwania najlepszych efektów z danych nakładów;
Na wezwanie Instytucji Zarządzającej RPOWŚ 2014-2020, Wnioskodawca może uzupełnić lub poprawić projekt w zakresie niniejszego kryterium na etapie oceny spełniania kryteriów wyboru (zgodnie z art. 45 ust. 3 ustawy wdrożeniowej).</t>
    </r>
  </si>
  <si>
    <t>Trwałość projektu</t>
  </si>
  <si>
    <t>W tym kryterium badane będzie, czy Wnioskodawca we wniosku o dofinansowanie (sekcja 4) zadeklarował trwałość projektu zgodnie z art. 71 rozporządzenia nr 1303/2013.
Na wezwanie Instytucji Zarządzającej RPOWŚ 2014-2020, Wnioskodawca może uzupełnić lub poprawić projekt w zakresie niniejszego kryterium na etapie oceny spełniania kryteriów wyboru (zgodnie z art. 45 ust. 3 ustawy wdrożeniowej).</t>
  </si>
  <si>
    <t>Adekwatność rodzaju wskaźników do typu projektu i realność ich wartości docelowych</t>
  </si>
  <si>
    <t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
Na wezwanie Instytucji Zarządzającej RPOWŚ 2014-2020, Wnioskodawca może uzupełnić lub poprawić projekt w zakresie niniejszego kryterium na etapie oceny spełniania kryteriów wyboru (zgodnie z art. 45 ust. 3 ustawy wdrożeniowej).</t>
  </si>
  <si>
    <t xml:space="preserve">Wykonalność prawna 
projektu
</t>
  </si>
  <si>
    <t xml:space="preserve">W ramach kryterium ocenie podlega zgodność projektu z przepisami prawa odnoszącymi się do jego stosowania. W szczególności sprawdzana będzie zgodność z:
- właściwymi Wytycznymi ministra właściwego ds. rozwoju;
- Ustawą z 7 lipca 1994 r. prawo budowlane; 
- Rozporządzeniem Ministra Infrastruktury z 12 kwietnia 2002 r. w sprawie warunków technicznych, jakim powinny odpowiadać budynki i ich usytuowanie;
- Rozporządzeniem Ministra Transportu i Gospodarki Morskiej z 2 marca 1999 r. w sprawie warunków technicznych, jakim powinny odpowiadać drogi publiczne i ich usytuowanie; 
- Ustawą z 27 kwietnia 2001 Prawo ochrony środowiska;
- Ustawą z 16 kwietnia 2004 r. o ochronie przyrody;
- Ustawą z dnia 3 kwietnia 2008 r. o udostępnianiu informacji o środowisku i jego ochronie, udziale społeczeństwa w ochronie środowiska oraz o ocenach oddziaływania na środowisko;
- Rozporządzeniem Rady Ministrów z 9 listopada 2010 r. w sprawie przedsięwzięć mogący znacząco oddziaływać na środowisko;
- Ustawami i aktami wykonawczymi do nich, odnoszącymi się do zakresu tematycznego projektu.
Na wezwanie Instytucji Zarządzającej RPOWŚ 2014-2020, Wnioskodawca może uzupełnić lub poprawić projekt w zakresie niniejszego kryterium na etapie oceny spełniania kryteriów wyboru (zgodnie z art. 45 ust. 3 ustawy wdrożeniowej).
</t>
  </si>
  <si>
    <t>Czy wnioskodawca posiada zdolność organizacyjno-instytucjonalną do realizacji projektu?</t>
  </si>
  <si>
    <t>Ocenie podlegać będzie, czy Wnioskodawca posiada zdolność instytucjonalną, kadrową i organizacyjną do zrealizowania projektu i jego utrzymania co najmniej w wymaganym okresie trwałości (czy kadra, doświadczenie, struktura organizacyjna, zasoby rzeczowe Wnioskodawcy zapewniają realizację i utrzymanie projektu).
Na wezwanie Instytucji Zarządzającej RPOWŚ 2014-2020, Wnioskodawca może uzupełnić lub poprawić projekt w zakresie niniejszego kryterium na etapie oceny spełniania kryteriów wyboru (zgodnie z art. 45 ust. 3 ustawy wdrożeniowej).</t>
  </si>
  <si>
    <t>Wykonalność finansowa projektu</t>
  </si>
  <si>
    <t>W ramach kryterium ocenie podlega, czy Wnioskodawca udokumentował zdolność do sfinansowania projektu w zakładanym zakresie i zgodnie z przyjętym harmonogramem, a także zdolność finansową do utrzymania projektu co najmniej w wymaganym okresie trwałości (trwałość finansowa projektu). Weryfikowane będzie, czy Wnioskodawca posiada odpowiednie środki finansowe do sfinansowania wydatków w ramach projektu. Wnioskodawca musi dysponować środkami finansowymi wystarczającymi na realizację projektu, na zapewnienie jego płynności finansowej. W przypadku finansowania projektu również z innych niż dotacja zewnętrznych źródeł (np. kredyt, pożyczka) ocenie podlega wiarygodność/realność pozyskania takich zewnętrznych źródeł finansowania, w tym wiarygodność osób/podmiotów potwierdzających zapewnienie finansowania. Ocena zostanie dokonana na podstawie informacji zawartych w dokumentacji aplikacyjnej oraz dołączonych kopii dokumentów potwierdzających zapewnienie finansowania.
Na wezwanie Instytucji Zarządzającej RPOWŚ 2014-2020, Wnioskodawca może uzupełnić lub poprawić projekt w zakresie niniejszego kryterium na etapie oceny spełniania kryteriów wyboru (zgodnie z art. 45 ust. 3 ustawy wdrożeniowej).</t>
  </si>
  <si>
    <t>Zgodność projektu z zapisami RPOWŚ 2014-2020 oraz SZOOP obowiązujacym na dzien ogłoszenia konkursu/naboru</t>
  </si>
  <si>
    <t>W ramach kryterium ocenie podlega zgodność projektu z pozostałymi, nie zawierającymi się w innych kryteriach wyboru zapisami/wymaganiami Regionalnego Programu Operacyjnego Województwa Świętokrzyskiego na lata 2014-2020 oraz Szczegółowego Opisu Osi Priorytetowych, w zakresie odnoszącym się do właściwego Priorytetu Inwestycyjnego (Działania RPOWŚ 2014-2020).
Na wezwanie Instytucji Zarządzającej RPOWŚ 2014-2020, Wnioskodawca może uzupełnić lub poprawić projekt w zakresie niniejszego kryterium na etapie oceny spełniania kryteriów wyboru (zgodnie z art. 45 ust. 3 ustawy wdrożeniowej).</t>
  </si>
  <si>
    <t>Zgodność projektu z zapisami Regulaminu konkursu/naboru</t>
  </si>
  <si>
    <t>W ramach kryterium ocenie podlega zgodność projektu  pozostałymi, nie zawierającymi się w innych kryteriach wyboru zapisami/wymaganiami Regulaminu konkursu.
Na wezwanie Instytucji Zarządzającej RPOWŚ 2014-2020, Wnioskodawca może uzupełnić lub poprawić projekt w zakresie niniejszego kryterium na etapie oceny spełniania kryteriów wyboru (zgodnie z art. 45 ust. 3 ustawy wdrożeniowej).</t>
  </si>
  <si>
    <t>* zgodnie z Regulaminem konkursu/naboru</t>
  </si>
  <si>
    <t>B2 KRYTERIA DOPUSZCZAJĄCE SEKTOROWE</t>
  </si>
  <si>
    <t>Wynik oceny dopuszczającej</t>
  </si>
  <si>
    <t>1.</t>
  </si>
  <si>
    <t xml:space="preserve">Przekazanie projektu do oceny punktowej </t>
  </si>
  <si>
    <t>2.</t>
  </si>
  <si>
    <t xml:space="preserve">Odrzucenie projektu z powodu niespełnienia kryteriów dopuszczających ogólnych </t>
  </si>
  <si>
    <t>3.</t>
  </si>
  <si>
    <t>Odrzucenie projektu z powodu niespełnienia kryteriów dopuszczających sektorowych</t>
  </si>
  <si>
    <t>C. KRYTERIA PUNKTOWE</t>
  </si>
  <si>
    <t>(Nie uzyskanie co najmniej 60% maksymalnej liczby punktów powoduje odrzucenie projektu)</t>
  </si>
  <si>
    <t>Kryterium</t>
  </si>
  <si>
    <t>Punktacja</t>
  </si>
  <si>
    <t>Waga</t>
  </si>
  <si>
    <t>Maks. 
liczba 
pkt.</t>
  </si>
  <si>
    <t>Liczba uzyskanych punktów (przed zważeniem)</t>
  </si>
  <si>
    <t>Liczba uzyskanych punktów (po zważeniu)</t>
  </si>
  <si>
    <t>Uzasadnienie oceny</t>
  </si>
  <si>
    <t>4.</t>
  </si>
  <si>
    <t>5.</t>
  </si>
  <si>
    <t>0-3</t>
  </si>
  <si>
    <t>6.</t>
  </si>
  <si>
    <t>7.</t>
  </si>
  <si>
    <t>RAZEM</t>
  </si>
  <si>
    <t>Negatywny</t>
  </si>
  <si>
    <t>Proponowana kwota dofinansowania PLN:</t>
  </si>
  <si>
    <t>słownie:</t>
  </si>
  <si>
    <t>Data oceny:</t>
  </si>
  <si>
    <t>1b. Promowanie inwestycji przedsiębiorstw w badania i innowacje, rozwijanie powiązań i synergii między przedsiębiorstwami, ośrodkami badawczo-rozwojowymi i sektorem szkolnictwa wyższego, w szczególności promowanie inwestycji w zakresie rozwoju produktów i usług, transferu technologii, innowacji społecznych, ekoinnowacji, zastosowań w dziedzinie usług publicznych, tworzenia sieci, pobudzania popytu, klastrów i otwartych innowacji poprzez inteligentną specjalizację, oraz wspieranie badań technologicznych i stosowanych, linii pilotażowych, działań w zakresie wczesnej walidacji produktów, zaawansowanych zdolności produkcyjnych i pierwszej produkcji, w szczególności w dziedzinie kluczowych technologii wspomagających, oraz rozpowszechnianie technologii o ogólnym przeznaczeniu</t>
  </si>
  <si>
    <t>1. Innowacje i nauka</t>
  </si>
  <si>
    <t xml:space="preserve">1.2  Badania i rozwój w sektorze świętokrzyskiej przedsiębiorczości  </t>
  </si>
  <si>
    <t>Czy projekt wpisuje się  w zakres inteligentnych specjalizacji województwa świętokrzyskiego?</t>
  </si>
  <si>
    <r>
      <t>Weryfikacji podlega, czy rozwiązanie będące przedmiotem projektu wpisuje się w dokument strategiczny pn. „</t>
    </r>
    <r>
      <rPr>
        <b/>
        <i/>
        <sz val="11"/>
        <color theme="1"/>
        <rFont val="Cambria"/>
        <family val="1"/>
        <charset val="238"/>
      </rPr>
      <t xml:space="preserve">Strategia Badań i Innowacyjności (RIS3). </t>
    </r>
    <r>
      <rPr>
        <sz val="11"/>
        <color theme="1"/>
        <rFont val="Cambria"/>
        <family val="1"/>
        <charset val="238"/>
      </rPr>
      <t>Ocena kryterium następuje na podstawie informacji zawartych we wniosku o dofinansowanie. Brak oznacza niespełnienie kryterium.</t>
    </r>
  </si>
  <si>
    <t>Przynależność Wnioskodawcy do sektora MSP</t>
  </si>
  <si>
    <t xml:space="preserve">Istniejący personel badawczy </t>
  </si>
  <si>
    <t>8.</t>
  </si>
  <si>
    <t>9.</t>
  </si>
  <si>
    <t>10.</t>
  </si>
  <si>
    <t>0-1</t>
  </si>
  <si>
    <t xml:space="preserve">Oceniający przyzna punkty za to kryterium, jeśli przedsiębiorstwo Wnioskodawcy jest mikroprzedsiębiorstwem, małym przedsiębiorstwem lub średnim przedsiębiorstwem zgodnie z definicją określoną w Załączniku nr I do rozporządzenia Komisji (UE) nr 651/2014. </t>
  </si>
  <si>
    <t>PUNKTACJA:</t>
  </si>
  <si>
    <t>nie należy do sektora MSP – 0 pkt</t>
  </si>
  <si>
    <t>W ramach kryterium ocenie podlegać będzie dysponowanie przez Wnioskodawcę personelem badawczym.</t>
  </si>
  <si>
    <t>Wnioskodawca posiada personel badawczy - 1 pkt.</t>
  </si>
  <si>
    <t xml:space="preserve">Wnioskodawca nie posiada personelu badawczego - 0 pkt. </t>
  </si>
  <si>
    <t>Udział w konsorcjum na rzecz rozwoju inteligentnych specjalizacji zagwarantuje wzmocnienie prowadzonej interwencji na kluczowych branżach dla rozwoju regionu.</t>
  </si>
  <si>
    <t>Kryterium weryfikowane na podstawie listy wybranych i zatwierdzonych przez Zarząd Województwa, Konsorcjów na rzecz rozwoju inteligentnych specjalizacji. Lista dostępna na stronie: www.spinno.pl</t>
  </si>
  <si>
    <t>Zgodność z zasadami horyzontalnymi</t>
  </si>
  <si>
    <t xml:space="preserve">W kryterium badana będzie, czy Wnioskodawca wykazał zgodność projektu z zasadami horyzontalnymi UE, w tym:
 zgodność projektu z zasadą zrównoważonego rozwoju;
 zgodność projektu z zasadą promowania równości mężczyzn i kobiet oraz niedyskryminacji.
Wymagane jest wykazanie pozytywnego wpływu na zasadę niedyskryminacji, w tym dostępności dla osób z niepełnosprawnościami.
Przez pozytywny wpływ w przypadku projektów EFRR należy rozumieć zapewnienie dostępności infrastruktury, transportu, towarów, usług, technologii i systemów informacyjno-komunikacyjnych oraz wszelkich innych produktów projektów (które nie zostały uznane za neutralne) dla wszystkich ich użytkowników, zgodnie ze standardami dostępności, stanowiącymi załącznik do Wytycznych w zakresie realizacji zasady równości szans i niedyskryminacji, w tym dostępności dla osób z niepełnosprawnościami oraz zasady równości szans kobiet i mężczyzn w ramach funduszy unijnych na lata 2014-2020. 
Na wezwanie Instytucji Zarządzającej RPOWŚ 2014-2020, Wnioskodawca może uzupełnić lub poprawić projekt w zakresie niniejszego kryterium na etapie oceny spełniania kryteriów wyboru (zgodnie z art. 45 ust. 3 ustawy wdrożeniowej).
</t>
  </si>
  <si>
    <r>
      <t xml:space="preserve">Wniosek spełnia warunki minimalnej/maksymalnej wartości projektu w wysokości </t>
    </r>
    <r>
      <rPr>
        <sz val="12"/>
        <rFont val="Calibri"/>
        <family val="2"/>
        <charset val="238"/>
        <scheme val="minor"/>
      </rPr>
      <t>*. (o ile dotyczy)</t>
    </r>
  </si>
  <si>
    <t>Wartość wnioskowanego dofinansowania nie przekracza pułapu maksymalnego poziomu dofinansowania w wysokości  okreslonego w Regulaminie konkursu/naboru  nr RPSW.07.04.00-IZ.00-26-196/18* - (o ile dotyczy)</t>
  </si>
  <si>
    <r>
      <t xml:space="preserve">Wniosek spełnia warunki minimalnej/maksymalnej wartości wydatków kwalifikowalnych projektu w wysokości </t>
    </r>
    <r>
      <rPr>
        <b/>
        <sz val="12"/>
        <rFont val="Calibri"/>
        <family val="2"/>
        <charset val="238"/>
        <scheme val="minor"/>
      </rPr>
      <t>*</t>
    </r>
    <r>
      <rPr>
        <sz val="12"/>
        <rFont val="Calibri"/>
        <family val="2"/>
        <charset val="238"/>
        <scheme val="minor"/>
      </rPr>
      <t>. (o ile dotyczy)</t>
    </r>
  </si>
  <si>
    <t>………………………………………………….</t>
  </si>
  <si>
    <t>/podpis oceniającego/</t>
  </si>
  <si>
    <t>Infrastruktura badawczo-rozwojowa w przedsiębiorstwach</t>
  </si>
  <si>
    <t xml:space="preserve">Czy Wnioskodawca przedstawił rzetelną i wiarygodną agendę B+R? </t>
  </si>
  <si>
    <t>Czy w przypadku beneficjentów będących dużymi przedsiębiorstwami zapewniono tzw. efekty dyfuzji działalności innowacyjnej oraz B+R do gospodarki oraz współpracy z MŚP, NGO i instytucjami badawczymi?</t>
  </si>
  <si>
    <r>
      <t>Zapisy RPOWŚ na lata 2014-2020 przewidują, że w</t>
    </r>
    <r>
      <rPr>
        <sz val="10"/>
        <color theme="1"/>
        <rFont val="Arial"/>
        <family val="2"/>
        <charset val="238"/>
      </rPr>
      <t>sparcie wszystkich inwestycji dotyczących infrastruktury B+R w przedsiębiorstwach będzie uzależnione od przedstawienia agendy B+R, dotyczącej planowanych przez daną firmę działań badawczo-rozwojowych, zawierającej w szczególności opis planowanych obszarów badawczych, plan prac B+R, oczekiwane rezultaty itp. Weryfikacja kryterium następuje na podstawie informacji  zawartych we wniosku o dofinansowanie. Brak lub niewystarczające uzasadnienie oznacza niespełnienie kryterium.</t>
    </r>
  </si>
  <si>
    <r>
      <t>Zapisy RPO na lata 2014-2020 przewidują, że beneficjantami działania mogą być duże przedsiębiorstwa pod warunkiem zapewnienia konkretnych efektów dyfuzji działalności innowacyjnej oraz B+R do gospodarki oraz pod warunkiem, że projekty będą podejmowane wspólnie z MŚP lub przewidują współpracę z MŚP, NGO lub instytucjami badawczymi. Współpraca powinna być prowadzona w zakresie działalności innowacyjnej, związanej z prowadzonymi pracami B+R. Weryfikacja kryterium następuje na podstawie</t>
    </r>
    <r>
      <rPr>
        <sz val="10"/>
        <color theme="1"/>
        <rFont val="Arial"/>
        <family val="2"/>
        <charset val="238"/>
      </rPr>
      <t xml:space="preserve"> informacji (wraz z uzasadnieniem) zawartych we wniosku o dofinansowanie. Brak lub niewystarczające uzasadnienie oznacza niespełnienie kryterium.</t>
    </r>
  </si>
  <si>
    <t>Zdolność do reagowania i adaptacji do zmian klimatu (w szczególności w obszarze zagrożenia powodziowego). Wszelkie elementy infrastruktury zlokalizowane na obszarach zagrożonych powodzią (zgodnie z dyrektywą 2007/60/WE), powinny być zaprojektowane w sposób, który uwzględnia to ryzyko. Dokumentacja projektowa powinna wyraźnie wskazywać, czy inwestycja ma wpływ na ryzyko powodziowe, a jeśli tak, to w jaki sposób zarządza się tym ryzykiem.</t>
  </si>
  <si>
    <t>Czy projekt wykazuje zdolność do adaptacji do zmian klimatu i reagowania na ryzyko powodziowe?</t>
  </si>
  <si>
    <t>Czy projekt przewiduje dostosowanie infrastruktury B+R do potrzeb osób z niepełnosprawnościami oraz osób o ograniczonej zdolności ruchowej?</t>
  </si>
  <si>
    <t>Przy ocenie kryterium sprawdzane będzie, czy przedstawione założenia/rozwiązania projektowe dot. infrastruktury B+R uwzględniają potrzeby osób z niepełnosprawnościami oraz osób o ograniczonej zdolności ruchowej. Ocenie podlegać będzie, czy infrastruktura wsparta w ramach projektu będzie zaprojektowana z zachowaniem zapisów Wytycznych w zakresie realizacji zasady równości szans i niedyskryminacji, w tym dostępności dla osób z niepełnosprawnościami oraz zasady równości szans kobiet i mężczyzn w ramach funduszy unijnych na lata 2014-2020.</t>
  </si>
  <si>
    <t>Współpraca z jednostkami naukowymi</t>
  </si>
  <si>
    <t xml:space="preserve">Potencjał innowacyjny przedsiębiorstwa </t>
  </si>
  <si>
    <t>Doświadczenie w prowadzeniu prac B+R</t>
  </si>
  <si>
    <t>Udział nakładów na działalność B+R w całkowitych nakładach inwestycyjnych</t>
  </si>
  <si>
    <t xml:space="preserve">Wkład własny </t>
  </si>
  <si>
    <t>Profil/przeznaczenie infrastruktury badawczej</t>
  </si>
  <si>
    <t>Realizacja projektu prowadzi do wzrostu zatrudnienia personelu badawczego</t>
  </si>
  <si>
    <t>Udział Wnioskodawcy</t>
  </si>
  <si>
    <t>w konsorcjum na rzecz rozwoju inteligentnej specjalizacji, w ramach której składany jest projekt</t>
  </si>
  <si>
    <t>0-4</t>
  </si>
  <si>
    <t>0-5</t>
  </si>
  <si>
    <t>1-3</t>
  </si>
  <si>
    <t xml:space="preserve">W ramach kryterium ocenie podlegać będzie, czy przewidziano współpracę rozumianą jako nawiązanie lub rozwijanie współpracy z jednostką naukową w trakcie realizacji projektu lub w okresie trwałości. </t>
  </si>
  <si>
    <t>Jednostkami naukowymi są jednostki naukowe w rozumieniu ustawy z dnia 30 kwietnia 2010 r. o zasadach finansowania nauki (Dz. U. z 2010 r. Nr 96, poz. 615, z późn. zm.), a także jednostki naukowe w innych krajach.</t>
  </si>
  <si>
    <t>W ramach przedmiotowego kryterium ocenie podlegać będzie:</t>
  </si>
  <si>
    <r>
      <t>1.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Cambria"/>
        <family val="1"/>
        <charset val="238"/>
      </rPr>
      <t>Charakter, forma współpracy oraz adekwatność do zakresu i przedmiotu planowanych w ramach agendy B+R.</t>
    </r>
  </si>
  <si>
    <r>
      <t>2.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Cambria"/>
        <family val="1"/>
        <charset val="238"/>
      </rPr>
      <t xml:space="preserve">Właściwy dobór podmiotu i jego oferty badawczej do planowanych prac B+R. </t>
    </r>
  </si>
  <si>
    <r>
      <t>3.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Cambria"/>
        <family val="1"/>
        <charset val="238"/>
      </rPr>
      <t xml:space="preserve">Czy wykazane podmioty współpracujące wpisują się w definicję jednostki naukowej. </t>
    </r>
  </si>
  <si>
    <t>Współpraca z jednostkami naukowymi powinna być stosownie udokumentowana (np. umowa współpracy), trwała, szczegółowo opisana w dokumentacji projektowej.</t>
  </si>
  <si>
    <r>
      <t>Premiowane formy współpracy</t>
    </r>
    <r>
      <rPr>
        <sz val="10"/>
        <color theme="1"/>
        <rFont val="Cambria"/>
        <family val="1"/>
        <charset val="238"/>
      </rPr>
      <t>: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</si>
  <si>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mbria"/>
        <family val="1"/>
        <charset val="238"/>
      </rPr>
      <t>współpraca w ramach umowy wieloletniej,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</si>
  <si>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mbria"/>
        <family val="1"/>
        <charset val="238"/>
      </rPr>
      <t>współpraca w określonym czasie na potrzeby realizacji wspólnego projektu,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</si>
  <si>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mbria"/>
        <family val="1"/>
        <charset val="238"/>
      </rPr>
      <t>płatny staż pracownika B+R z danej jednostki naukowej w przedsiębiorstwie Wnioskodawcy,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</si>
  <si>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mbria"/>
        <family val="1"/>
        <charset val="238"/>
      </rPr>
      <t>zakup usług B+R w jednostkach naukowych,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</si>
  <si>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mbria"/>
        <family val="1"/>
        <charset val="238"/>
      </rPr>
      <t xml:space="preserve"> usługowe wykonanie określonego zadania prowadzące do praktycznych rezultatów, np.: stworzenie prototypu urządzenia, dokonanie pomiarów testowych, wykonanie badań dotyczących określonego produktu lub usługi.</t>
    </r>
  </si>
  <si>
    <t>Brak nawiązania współpracy  w ww. obszarach w pkt 1-5  – 0 pkt.</t>
  </si>
  <si>
    <t>Wykazanie współpracy w jednym  określonym obszarze  w pkt 1-5  – 1 pkt.</t>
  </si>
  <si>
    <t>Wykazanie współpracy w 2 obszarach określonych w pkt 1-5  – 2 pkt.</t>
  </si>
  <si>
    <t>Wykazanie współpracy w 3 i więcej obszarach  określonych w pkt 1-5  – 3 pkt.</t>
  </si>
  <si>
    <t>W przypadku wykazania, że agenda B+R została sporządzona we współpracy z jednostką naukową</t>
  </si>
  <si>
    <t>od której Wnioskodawca zakupił prawa własności przemysłowej lub są one ich wspólną własnością projekt uzyska dodatkowy punkt.</t>
  </si>
  <si>
    <t xml:space="preserve">Ocenie podlega analiza wzrostu potencjału innowacyjnego przedsiębiorstwa będącego rezultatem projektu w wyniku: </t>
  </si>
  <si>
    <t xml:space="preserve">- zapewnienia użyteczności planowanych do prowadzenia prac B+R oraz ich wyników, </t>
  </si>
  <si>
    <t xml:space="preserve">- opłacalności ekonomicznej projektu i jego wyników -  prac B+R, </t>
  </si>
  <si>
    <t xml:space="preserve">- wzrostu poziomu nowoczesności wyników prac B+R przynajmniej w skali regionu w porównaniu do aktualnego stanu wiedzy w zakresie objętym projektem, </t>
  </si>
  <si>
    <t xml:space="preserve">- uzyskania praw własności przemysłowej do wyników prac B+R zrealizowanych zgodnie z planem prac badawczych, </t>
  </si>
  <si>
    <t xml:space="preserve">- zastosowania rozwiązań mających pozytywny wpływ na środowisko, zgodnych z normami unijnymi stosownymi do charakteru prowadzonej działalności. </t>
  </si>
  <si>
    <t xml:space="preserve">PUNKTACJA: </t>
  </si>
  <si>
    <t>Za każdy spełniony warunek Wnioskodawca otrzymuje 1 pkt.</t>
  </si>
  <si>
    <t>należy do sektora MSP – 1 pkt</t>
  </si>
  <si>
    <t>Czy wnioskodawca prowadził prace B+R poparte wynikami (patenty, wzory użytkowe, wzory przemysłowe)?</t>
  </si>
  <si>
    <t>- tak (1 pkt)</t>
  </si>
  <si>
    <t>- nie (0 pkt)</t>
  </si>
  <si>
    <t>Oceniane na podstawie dokumentacji aplikacyjnej.</t>
  </si>
  <si>
    <t>W ramach przedmiotowego kryterium badana będzie - na podstawie informacji w załączonych dokumentach - przewidywana wartość wydatków na działalność B+R generowanych w wyniku lub w związku z realizacją projektu. Im wyższa relacja wydatków ponoszonych na działalność B+R do całkowitych wydatków inwestycyjnych Wnioskodawcy (w przypadku przedsiębiorstw spełniających definicję przedsiębiorstwa powiązanego w rozumieniu Rozporządzenia Komisji (UE) Nr 651/2014 przy wykazywaniu relacji należy uwzględnić powiązania) w danym okresie referencyjnym (okres trwałości projektu) tym punktacja będzie wyższa. Do wyliczenia zarówno całkowitych wydatków inwestycyjnych jak i wydatków B+R przyjęty zostanie okres referencyjny odpowiadający okresowi trwałości inwestycji (dla MSP – 3 lata, dla innych przedsiębiorców – 5 lat). Realność ww. założeń oceniana będzie z punktu widzenia dotychczasowych nakładów na B+R ponoszonych przez Wnioskodawcę (z uwzględnieniem powiązań).</t>
  </si>
  <si>
    <t>Wartość wydatków na działalność B+R powinna zostać odzwierciedlona we wskaźnikach projektu: „Nakłady na działalność B+R”.</t>
  </si>
  <si>
    <t>Wartość wydatków na działalność B+R będzie monitorowana na etapie trwałości projektu i będzie wymagała potwierdzenia deklaracją dla GUS PNT-01.</t>
  </si>
  <si>
    <t>Gdy relacja wydatków na działalność B+R w odniesieniu do całkowitych nakładów inwestycyjnych wynosi:</t>
  </si>
  <si>
    <t>- do 3 % – 1 pkt</t>
  </si>
  <si>
    <t>- powyżej 3 do 6 % – 2 pkt</t>
  </si>
  <si>
    <t>- powyżej 6 % – 3 pkt</t>
  </si>
  <si>
    <r>
      <t xml:space="preserve">Ocenie podlega poziom wkładu własnego Wnioskodawcy </t>
    </r>
    <r>
      <rPr>
        <sz val="10"/>
        <color rgb="FF000000"/>
        <rFont val="Cambria"/>
        <family val="1"/>
        <charset val="238"/>
      </rPr>
      <t>w odniesieniu do minimalnego wymaganego.</t>
    </r>
  </si>
  <si>
    <t>Za każdy 1 punkt procentowy podwyższenia wkładu własnego beneficjenta w odniesieniu do minimalnego wymaganego wkładu przyznany będzie 1 punkt.</t>
  </si>
  <si>
    <t>Suma uzyskanych punktów dzięki zwiększeniu wkładu własnego nie może przekroczyć liczby 5.</t>
  </si>
  <si>
    <r>
      <t xml:space="preserve">W ramach przedmiotowego kryterium weryfikowane będzie czy przedstawiona w agendzie B+R infrastruktura badawcza dedykowana jest prowadzaniu badań w sektorze przetwórstwa przemysłowego (działalności </t>
    </r>
    <r>
      <rPr>
        <sz val="10"/>
        <color theme="1"/>
        <rFont val="Cambria"/>
        <family val="1"/>
        <charset val="238"/>
      </rPr>
      <t>wpisującej się w zakres kodów PKD 2007 Sekcji C - Przetwórstwo przemysłowe).</t>
    </r>
  </si>
  <si>
    <t>tak – 1 pkt</t>
  </si>
  <si>
    <t>nie  - 0 pkt</t>
  </si>
  <si>
    <t xml:space="preserve">Do kadry badawczej zostaną zaliczeni pracownicy działów B+R posiadające wykształcenie kierunkowe o stopniu co najmniej magistra w dziedzinie związanej z projektem. Weryfikacja na podstawie dokumentacji aplikacyjnej.  </t>
  </si>
  <si>
    <t xml:space="preserve">Podstawą do przyznania punktów będzie deklaracja przedsiębiorcy stworzenia nowych miejsc pracy dla personelu badawczego, które powstaną w wyniku realizacji projektu, określona jako wskaźnik rezultatu </t>
  </si>
  <si>
    <r>
      <t xml:space="preserve"> „</t>
    </r>
    <r>
      <rPr>
        <i/>
        <sz val="10"/>
        <color rgb="FF000000"/>
        <rFont val="Cambria"/>
        <family val="1"/>
        <charset val="238"/>
      </rPr>
      <t xml:space="preserve">Wzrost zatrudnienia we wspieranych przedsiębiorstwach” </t>
    </r>
    <r>
      <rPr>
        <sz val="10"/>
        <color rgb="FF000000"/>
        <rFont val="Cambria"/>
        <family val="1"/>
        <charset val="238"/>
      </rPr>
      <t>(EPC)”.</t>
    </r>
  </si>
  <si>
    <t>0 pkt – poniżej 0,5 etatu.</t>
  </si>
  <si>
    <t>1 pkt – od 0,5 do 1 etatu włącznie;</t>
  </si>
  <si>
    <t>2 pkt – powyżej  1 do 2 etatów włącznie;</t>
  </si>
  <si>
    <t>3 pkt – powyżej 2 nowych etatów.</t>
  </si>
  <si>
    <t>Liczba  stworzonych miejsc pracy winna zostać wyrażona w EPC (ekwiwalencie pełnego czasu pracy). Liczone są wyłącznie miejsca pracy, które mogą być przeliczone na ww. jednostkę (wyłącznie umowy o pracę w pełnym wymiarze czasu pracy, dla której przyjmuje się wartość EPC=1) w okresie jednego roku. Praca w niepełnym wymiarze godzin i praca sezonowa powinny zostać przeliczone na odpowiednią część EPC (np. praca całoroczna w wymiarze pół etatu 0,5 etatu = 0,5 EPC). Do kadry badawczej zostaną zaliczone osoby posiadające wykształcenie kierunkowe o stopniu co najmniej magistra w dziedzinie związanej z projektem.</t>
  </si>
  <si>
    <t>0 pkt – podmiot nie należy do konsorcjum</t>
  </si>
  <si>
    <t>1 pkt – podmiot należy do konsorcjum</t>
  </si>
  <si>
    <t>Imię i nazwisko oceniającego</t>
  </si>
  <si>
    <t>Liczba punktów uzyskanych</t>
  </si>
  <si>
    <t>Oceniający 1</t>
  </si>
  <si>
    <t>Oceniający 2</t>
  </si>
  <si>
    <r>
      <t>Oceniający 3</t>
    </r>
    <r>
      <rPr>
        <vertAlign val="superscript"/>
        <sz val="14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</si>
  <si>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</si>
  <si>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</si>
  <si>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WYNIK OCENY WNIOSKU O DOFINANSOWANIE PROJEKTU W RAMACH RPOWŚ 2014-2020</t>
  </si>
  <si>
    <t>WYNIK OCENY - KRYTERIA FORMALNE :</t>
  </si>
  <si>
    <t>WYNIK OCENY - KRYTERIA DOPUSZCZAJĄCE OGÓLNE I SEKTOROWE:</t>
  </si>
  <si>
    <t>WYNIK OCENY - KRYTERIA PUNKTOWE: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</si>
</sst>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#,##0\."/>
    <numFmt numFmtId="165" formatCode="#,##0.00\ &quot;zł&quot;"/>
  </numFmts>
  <fonts count="50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17"/>
      <name val="Czcionka tekstu podstawowego"/>
      <family val="2"/>
      <charset val="238"/>
    </font>
    <font>
      <sz val="12"/>
      <color rgb="FFFF0000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2"/>
      <name val="Calibri"/>
      <family val="2"/>
      <charset val="238"/>
      <scheme val="minor"/>
    </font>
    <font>
      <strike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36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  <font>
      <sz val="11"/>
      <name val="Arial"/>
      <family val="2"/>
      <charset val="238"/>
    </font>
    <font>
      <b/>
      <i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7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0"/>
      <color theme="1"/>
      <name val="Cambria"/>
      <family val="1"/>
      <charset val="238"/>
    </font>
    <font>
      <i/>
      <sz val="10"/>
      <color rgb="FF000000"/>
      <name val="Cambria"/>
      <family val="1"/>
      <charset val="238"/>
    </font>
    <font>
      <b/>
      <vertAlign val="superscript"/>
      <sz val="14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7">
    <xf numFmtId="0" fontId="0" fillId="0" borderId="0"/>
    <xf numFmtId="0" fontId="10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1" fillId="4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</cellStyleXfs>
  <cellXfs count="253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10" fillId="0" borderId="0" xfId="1" applyAlignment="1">
      <alignment vertic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left" vertical="center"/>
    </xf>
    <xf numFmtId="0" fontId="3" fillId="0" borderId="0" xfId="1" applyFont="1" applyAlignment="1">
      <alignment vertical="center"/>
    </xf>
    <xf numFmtId="164" fontId="4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/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Border="1"/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0" fillId="0" borderId="0" xfId="1" applyBorder="1"/>
    <xf numFmtId="0" fontId="2" fillId="0" borderId="0" xfId="1" applyFont="1"/>
    <xf numFmtId="165" fontId="5" fillId="0" borderId="0" xfId="1" applyNumberFormat="1" applyFont="1" applyFill="1" applyBorder="1" applyAlignment="1"/>
    <xf numFmtId="0" fontId="3" fillId="0" borderId="0" xfId="1" applyFont="1" applyAlignment="1"/>
    <xf numFmtId="165" fontId="5" fillId="0" borderId="0" xfId="1" applyNumberFormat="1" applyFont="1" applyFill="1" applyAlignment="1"/>
    <xf numFmtId="0" fontId="6" fillId="0" borderId="0" xfId="1" applyFont="1" applyAlignment="1">
      <alignment horizontal="left" wrapText="1" indent="1"/>
    </xf>
    <xf numFmtId="0" fontId="6" fillId="0" borderId="0" xfId="1" applyFont="1"/>
    <xf numFmtId="0" fontId="10" fillId="0" borderId="0" xfId="1"/>
    <xf numFmtId="0" fontId="5" fillId="0" borderId="0" xfId="1" applyFont="1" applyAlignment="1">
      <alignment horizontal="left" wrapText="1" indent="1"/>
    </xf>
    <xf numFmtId="0" fontId="5" fillId="0" borderId="0" xfId="1" applyFont="1" applyAlignment="1"/>
    <xf numFmtId="9" fontId="6" fillId="0" borderId="0" xfId="2" applyFont="1" applyAlignment="1">
      <alignment horizontal="center"/>
    </xf>
    <xf numFmtId="0" fontId="6" fillId="0" borderId="0" xfId="1" applyFont="1" applyAlignment="1">
      <alignment horizontal="left" indent="1"/>
    </xf>
    <xf numFmtId="9" fontId="6" fillId="0" borderId="0" xfId="2" applyNumberFormat="1" applyFont="1"/>
    <xf numFmtId="0" fontId="2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left"/>
    </xf>
    <xf numFmtId="14" fontId="4" fillId="0" borderId="0" xfId="1" applyNumberFormat="1" applyFont="1" applyAlignment="1">
      <alignment horizontal="left"/>
    </xf>
    <xf numFmtId="0" fontId="10" fillId="0" borderId="0" xfId="1" applyAlignment="1"/>
    <xf numFmtId="0" fontId="6" fillId="0" borderId="0" xfId="1" applyFont="1" applyAlignment="1">
      <alignment horizontal="center"/>
    </xf>
    <xf numFmtId="0" fontId="1" fillId="0" borderId="0" xfId="1" applyFont="1" applyAlignment="1"/>
    <xf numFmtId="0" fontId="13" fillId="0" borderId="0" xfId="0" applyNumberFormat="1" applyFont="1" applyAlignment="1">
      <alignment vertical="top" wrapText="1"/>
    </xf>
    <xf numFmtId="49" fontId="12" fillId="0" borderId="0" xfId="0" applyNumberFormat="1" applyFont="1" applyAlignment="1">
      <alignment horizontal="centerContinuous" vertical="top" wrapText="1"/>
    </xf>
    <xf numFmtId="49" fontId="15" fillId="2" borderId="2" xfId="0" applyNumberFormat="1" applyFont="1" applyFill="1" applyBorder="1" applyAlignment="1">
      <alignment vertical="top" wrapText="1"/>
    </xf>
    <xf numFmtId="0" fontId="12" fillId="0" borderId="0" xfId="0" applyNumberFormat="1" applyFont="1" applyAlignment="1">
      <alignment vertical="top"/>
    </xf>
    <xf numFmtId="0" fontId="14" fillId="0" borderId="0" xfId="0" applyFont="1" applyAlignment="1">
      <alignment horizontal="centerContinuous" vertical="top"/>
    </xf>
    <xf numFmtId="0" fontId="15" fillId="2" borderId="1" xfId="0" applyFont="1" applyFill="1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6" fillId="0" borderId="0" xfId="4" applyNumberFormat="1" applyFont="1"/>
    <xf numFmtId="0" fontId="17" fillId="0" borderId="0" xfId="4" applyNumberFormat="1" applyFont="1" applyAlignment="1">
      <alignment wrapText="1"/>
    </xf>
    <xf numFmtId="0" fontId="16" fillId="0" borderId="0" xfId="4" applyNumberFormat="1" applyFont="1" applyAlignment="1">
      <alignment horizontal="center" vertical="center"/>
    </xf>
    <xf numFmtId="0" fontId="18" fillId="0" borderId="0" xfId="4" applyNumberFormat="1" applyFont="1" applyAlignment="1">
      <alignment wrapText="1"/>
    </xf>
    <xf numFmtId="0" fontId="16" fillId="0" borderId="0" xfId="4" applyNumberFormat="1" applyFont="1" applyAlignment="1">
      <alignment wrapText="1"/>
    </xf>
    <xf numFmtId="0" fontId="4" fillId="0" borderId="0" xfId="4" applyFont="1" applyBorder="1"/>
    <xf numFmtId="0" fontId="7" fillId="0" borderId="0" xfId="4" applyBorder="1" applyAlignment="1">
      <alignment horizontal="left" wrapText="1"/>
    </xf>
    <xf numFmtId="0" fontId="7" fillId="0" borderId="0" xfId="4" applyBorder="1" applyAlignment="1">
      <alignment wrapText="1"/>
    </xf>
    <xf numFmtId="0" fontId="7" fillId="0" borderId="0" xfId="4" applyBorder="1"/>
    <xf numFmtId="0" fontId="7" fillId="0" borderId="0" xfId="4" applyAlignment="1">
      <alignment horizontal="center" vertical="center"/>
    </xf>
    <xf numFmtId="0" fontId="7" fillId="0" borderId="0" xfId="4"/>
    <xf numFmtId="0" fontId="4" fillId="0" borderId="0" xfId="4" applyFont="1"/>
    <xf numFmtId="0" fontId="4" fillId="0" borderId="0" xfId="4" applyFont="1" applyAlignment="1">
      <alignment wrapText="1"/>
    </xf>
    <xf numFmtId="0" fontId="6" fillId="0" borderId="0" xfId="4" applyFont="1"/>
    <xf numFmtId="0" fontId="19" fillId="3" borderId="9" xfId="4" applyFont="1" applyFill="1" applyBorder="1" applyAlignment="1">
      <alignment horizontal="center" vertical="center"/>
    </xf>
    <xf numFmtId="0" fontId="19" fillId="3" borderId="0" xfId="4" applyFont="1" applyFill="1" applyBorder="1" applyAlignment="1">
      <alignment horizontal="center" wrapText="1"/>
    </xf>
    <xf numFmtId="0" fontId="20" fillId="3" borderId="0" xfId="4" applyFont="1" applyFill="1" applyBorder="1" applyAlignment="1">
      <alignment horizontal="center"/>
    </xf>
    <xf numFmtId="0" fontId="20" fillId="3" borderId="10" xfId="4" applyFont="1" applyFill="1" applyBorder="1" applyAlignment="1">
      <alignment horizontal="center"/>
    </xf>
    <xf numFmtId="0" fontId="20" fillId="4" borderId="0" xfId="5" applyFont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 wrapText="1"/>
    </xf>
    <xf numFmtId="49" fontId="6" fillId="0" borderId="0" xfId="4" applyNumberFormat="1" applyFont="1" applyBorder="1" applyAlignment="1">
      <alignment horizontal="center" vertical="center"/>
    </xf>
    <xf numFmtId="49" fontId="6" fillId="5" borderId="10" xfId="4" applyNumberFormat="1" applyFont="1" applyFill="1" applyBorder="1" applyAlignment="1">
      <alignment horizontal="center" vertical="center"/>
    </xf>
    <xf numFmtId="0" fontId="6" fillId="0" borderId="0" xfId="4" applyNumberFormat="1" applyFont="1" applyAlignment="1">
      <alignment horizontal="center" vertical="center"/>
    </xf>
    <xf numFmtId="0" fontId="7" fillId="0" borderId="0" xfId="4" applyNumberFormat="1" applyFont="1"/>
    <xf numFmtId="49" fontId="7" fillId="0" borderId="0" xfId="4" applyNumberFormat="1"/>
    <xf numFmtId="49" fontId="6" fillId="6" borderId="10" xfId="4" applyNumberFormat="1" applyFont="1" applyFill="1" applyBorder="1" applyAlignment="1">
      <alignment horizontal="center" vertical="center"/>
    </xf>
    <xf numFmtId="49" fontId="6" fillId="0" borderId="10" xfId="4" applyNumberFormat="1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top"/>
    </xf>
    <xf numFmtId="0" fontId="6" fillId="0" borderId="0" xfId="4" applyFont="1" applyBorder="1" applyAlignment="1">
      <alignment horizontal="left" vertical="top" wrapText="1"/>
    </xf>
    <xf numFmtId="0" fontId="6" fillId="0" borderId="0" xfId="4" applyFont="1" applyAlignment="1">
      <alignment wrapText="1"/>
    </xf>
    <xf numFmtId="0" fontId="4" fillId="0" borderId="0" xfId="4" applyFont="1" applyAlignment="1">
      <alignment horizontal="centerContinuous" vertical="center"/>
    </xf>
    <xf numFmtId="0" fontId="6" fillId="0" borderId="0" xfId="4" applyFont="1" applyAlignment="1">
      <alignment horizontal="centerContinuous" vertical="center"/>
    </xf>
    <xf numFmtId="0" fontId="6" fillId="0" borderId="0" xfId="4" applyFont="1" applyAlignment="1">
      <alignment horizontal="center" vertical="center"/>
    </xf>
    <xf numFmtId="0" fontId="15" fillId="0" borderId="11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17" fillId="0" borderId="0" xfId="4" applyFont="1" applyAlignment="1">
      <alignment wrapText="1"/>
    </xf>
    <xf numFmtId="0" fontId="7" fillId="0" borderId="0" xfId="4" applyAlignment="1">
      <alignment wrapText="1"/>
    </xf>
    <xf numFmtId="0" fontId="7" fillId="0" borderId="0" xfId="4" applyAlignment="1">
      <alignment horizontal="center" vertical="top"/>
    </xf>
    <xf numFmtId="0" fontId="17" fillId="0" borderId="0" xfId="4" applyFont="1"/>
    <xf numFmtId="0" fontId="24" fillId="0" borderId="0" xfId="4" applyFont="1"/>
    <xf numFmtId="0" fontId="4" fillId="0" borderId="0" xfId="4" applyFont="1" applyAlignment="1">
      <alignment horizontal="left" vertical="top"/>
    </xf>
    <xf numFmtId="0" fontId="25" fillId="0" borderId="0" xfId="4" applyFont="1" applyAlignment="1">
      <alignment horizontal="left" vertical="top"/>
    </xf>
    <xf numFmtId="0" fontId="7" fillId="0" borderId="9" xfId="4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17" xfId="4" applyBorder="1" applyAlignment="1">
      <alignment horizontal="center" vertical="top" wrapText="1"/>
    </xf>
    <xf numFmtId="0" fontId="7" fillId="0" borderId="2" xfId="4" applyBorder="1" applyAlignment="1">
      <alignment horizontal="left" vertical="top" wrapText="1"/>
    </xf>
    <xf numFmtId="0" fontId="7" fillId="0" borderId="2" xfId="4" applyFont="1" applyBorder="1" applyAlignment="1">
      <alignment horizontal="left" vertical="top" wrapText="1"/>
    </xf>
    <xf numFmtId="49" fontId="7" fillId="0" borderId="2" xfId="4" applyNumberFormat="1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18" xfId="4" applyBorder="1" applyAlignment="1">
      <alignment horizontal="center" vertical="center"/>
    </xf>
    <xf numFmtId="0" fontId="7" fillId="0" borderId="19" xfId="4" applyBorder="1" applyAlignment="1">
      <alignment horizontal="center" vertical="top" wrapText="1"/>
    </xf>
    <xf numFmtId="0" fontId="7" fillId="0" borderId="4" xfId="4" applyBorder="1" applyAlignment="1">
      <alignment horizontal="left" vertical="top" wrapText="1"/>
    </xf>
    <xf numFmtId="0" fontId="7" fillId="0" borderId="4" xfId="4" applyFont="1" applyBorder="1" applyAlignment="1">
      <alignment horizontal="left" vertical="top" wrapText="1"/>
    </xf>
    <xf numFmtId="0" fontId="7" fillId="0" borderId="4" xfId="4" applyFont="1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20" xfId="4" applyBorder="1" applyAlignment="1">
      <alignment horizontal="center" vertical="top" wrapText="1"/>
    </xf>
    <xf numFmtId="0" fontId="7" fillId="0" borderId="21" xfId="4" applyBorder="1" applyAlignment="1">
      <alignment horizontal="left" vertical="top" wrapText="1"/>
    </xf>
    <xf numFmtId="0" fontId="28" fillId="0" borderId="0" xfId="4" applyFont="1" applyAlignment="1">
      <alignment horizontal="left" vertical="top"/>
    </xf>
    <xf numFmtId="0" fontId="7" fillId="0" borderId="0" xfId="4" applyBorder="1" applyAlignment="1">
      <alignment horizontal="left" vertical="top" wrapText="1"/>
    </xf>
    <xf numFmtId="0" fontId="29" fillId="0" borderId="0" xfId="4" applyFont="1" applyAlignment="1">
      <alignment horizontal="left" vertical="top"/>
    </xf>
    <xf numFmtId="0" fontId="17" fillId="0" borderId="0" xfId="4" applyFont="1" applyAlignment="1"/>
    <xf numFmtId="0" fontId="30" fillId="0" borderId="0" xfId="4" applyFont="1" applyAlignment="1">
      <alignment horizontal="left"/>
    </xf>
    <xf numFmtId="0" fontId="7" fillId="0" borderId="0" xfId="4" applyFont="1" applyBorder="1"/>
    <xf numFmtId="0" fontId="7" fillId="0" borderId="0" xfId="4" applyFont="1"/>
    <xf numFmtId="0" fontId="4" fillId="0" borderId="0" xfId="4" applyFont="1" applyBorder="1" applyAlignment="1">
      <alignment horizontal="left" vertical="top"/>
    </xf>
    <xf numFmtId="0" fontId="25" fillId="0" borderId="0" xfId="4" applyFont="1" applyBorder="1" applyAlignment="1">
      <alignment horizontal="left" vertical="top"/>
    </xf>
    <xf numFmtId="0" fontId="31" fillId="7" borderId="9" xfId="4" applyFont="1" applyFill="1" applyBorder="1" applyAlignment="1">
      <alignment horizontal="center" vertical="center" wrapText="1"/>
    </xf>
    <xf numFmtId="0" fontId="31" fillId="7" borderId="11" xfId="4" applyFont="1" applyFill="1" applyBorder="1" applyAlignment="1">
      <alignment horizontal="center" vertical="center" wrapText="1"/>
    </xf>
    <xf numFmtId="0" fontId="31" fillId="7" borderId="12" xfId="4" applyFont="1" applyFill="1" applyBorder="1" applyAlignment="1">
      <alignment horizontal="center" vertical="center" wrapText="1"/>
    </xf>
    <xf numFmtId="0" fontId="31" fillId="7" borderId="22" xfId="4" applyFont="1" applyFill="1" applyBorder="1" applyAlignment="1">
      <alignment horizontal="center" vertical="center" wrapText="1"/>
    </xf>
    <xf numFmtId="0" fontId="7" fillId="0" borderId="0" xfId="4" applyBorder="1" applyAlignment="1">
      <alignment horizontal="center" vertical="top" wrapText="1"/>
    </xf>
    <xf numFmtId="0" fontId="7" fillId="0" borderId="0" xfId="4" applyFont="1" applyBorder="1" applyAlignment="1">
      <alignment horizontal="left" vertical="top" wrapText="1"/>
    </xf>
    <xf numFmtId="0" fontId="7" fillId="0" borderId="0" xfId="4" applyFont="1" applyBorder="1" applyAlignment="1">
      <alignment horizontal="center" vertical="center" wrapText="1"/>
    </xf>
    <xf numFmtId="0" fontId="7" fillId="0" borderId="0" xfId="4" applyBorder="1" applyAlignment="1">
      <alignment horizontal="center" vertical="center" wrapText="1"/>
    </xf>
    <xf numFmtId="0" fontId="7" fillId="5" borderId="0" xfId="4" applyFill="1" applyBorder="1" applyAlignment="1">
      <alignment horizontal="center" vertical="center" wrapText="1"/>
    </xf>
    <xf numFmtId="0" fontId="7" fillId="8" borderId="0" xfId="4" applyFill="1" applyBorder="1" applyAlignment="1">
      <alignment horizontal="center" vertical="center" wrapText="1"/>
    </xf>
    <xf numFmtId="0" fontId="7" fillId="7" borderId="0" xfId="4" applyFill="1" applyBorder="1" applyAlignment="1">
      <alignment horizontal="center" vertical="center" wrapText="1"/>
    </xf>
    <xf numFmtId="0" fontId="15" fillId="0" borderId="0" xfId="4" applyFont="1"/>
    <xf numFmtId="0" fontId="6" fillId="0" borderId="17" xfId="4" applyFont="1" applyBorder="1" applyAlignment="1">
      <alignment horizontal="center" vertical="top"/>
    </xf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0" fontId="6" fillId="0" borderId="23" xfId="4" applyFont="1" applyBorder="1" applyAlignment="1">
      <alignment horizontal="center"/>
    </xf>
    <xf numFmtId="0" fontId="6" fillId="0" borderId="19" xfId="4" applyFont="1" applyBorder="1" applyAlignment="1">
      <alignment horizontal="center" vertical="top"/>
    </xf>
    <xf numFmtId="0" fontId="6" fillId="0" borderId="4" xfId="4" applyFont="1" applyBorder="1"/>
    <xf numFmtId="0" fontId="6" fillId="0" borderId="4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20" xfId="4" applyFont="1" applyBorder="1" applyAlignment="1">
      <alignment horizontal="center" vertical="top"/>
    </xf>
    <xf numFmtId="0" fontId="6" fillId="0" borderId="21" xfId="4" applyFont="1" applyBorder="1"/>
    <xf numFmtId="0" fontId="6" fillId="0" borderId="25" xfId="4" applyFont="1" applyBorder="1" applyAlignment="1">
      <alignment horizontal="center" vertical="center"/>
    </xf>
    <xf numFmtId="0" fontId="32" fillId="0" borderId="0" xfId="4" applyFont="1" applyAlignment="1">
      <alignment horizontal="left" vertical="top"/>
    </xf>
    <xf numFmtId="0" fontId="22" fillId="0" borderId="0" xfId="4" applyFont="1" applyAlignment="1"/>
    <xf numFmtId="0" fontId="9" fillId="0" borderId="0" xfId="4" applyFont="1" applyAlignment="1">
      <alignment horizontal="left"/>
    </xf>
    <xf numFmtId="49" fontId="7" fillId="0" borderId="0" xfId="4" applyNumberFormat="1" applyFont="1" applyAlignment="1">
      <alignment horizontal="center" vertical="top"/>
    </xf>
    <xf numFmtId="49" fontId="7" fillId="0" borderId="0" xfId="4" applyNumberFormat="1" applyAlignment="1">
      <alignment horizontal="center" vertical="top"/>
    </xf>
    <xf numFmtId="0" fontId="17" fillId="0" borderId="0" xfId="4" applyFont="1" applyAlignment="1">
      <alignment horizontal="right"/>
    </xf>
    <xf numFmtId="0" fontId="33" fillId="0" borderId="0" xfId="4" applyFont="1"/>
    <xf numFmtId="0" fontId="8" fillId="0" borderId="0" xfId="4" applyFont="1"/>
    <xf numFmtId="0" fontId="6" fillId="2" borderId="26" xfId="4" applyFont="1" applyFill="1" applyBorder="1" applyAlignment="1">
      <alignment horizontal="center" vertical="center" wrapText="1"/>
    </xf>
    <xf numFmtId="0" fontId="6" fillId="2" borderId="27" xfId="4" applyFont="1" applyFill="1" applyBorder="1" applyAlignment="1">
      <alignment horizontal="center" vertical="center" wrapText="1"/>
    </xf>
    <xf numFmtId="0" fontId="6" fillId="2" borderId="28" xfId="4" applyFont="1" applyFill="1" applyBorder="1" applyAlignment="1">
      <alignment horizontal="center" vertical="center" wrapText="1"/>
    </xf>
    <xf numFmtId="0" fontId="6" fillId="0" borderId="29" xfId="4" applyFont="1" applyBorder="1" applyAlignment="1">
      <alignment horizontal="center" vertical="center" wrapText="1"/>
    </xf>
    <xf numFmtId="0" fontId="6" fillId="0" borderId="18" xfId="4" applyFont="1" applyFill="1" applyBorder="1" applyAlignment="1">
      <alignment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vertical="center" wrapText="1"/>
    </xf>
    <xf numFmtId="0" fontId="34" fillId="0" borderId="0" xfId="4" applyFont="1" applyAlignment="1">
      <alignment horizontal="centerContinuous" vertical="center"/>
    </xf>
    <xf numFmtId="0" fontId="6" fillId="0" borderId="6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49" fontId="6" fillId="9" borderId="7" xfId="4" applyNumberFormat="1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left" vertical="center" wrapText="1"/>
    </xf>
    <xf numFmtId="0" fontId="16" fillId="0" borderId="0" xfId="4" applyFont="1"/>
    <xf numFmtId="0" fontId="4" fillId="7" borderId="0" xfId="4" applyFont="1" applyFill="1" applyBorder="1" applyAlignment="1">
      <alignment vertical="center"/>
    </xf>
    <xf numFmtId="0" fontId="6" fillId="7" borderId="32" xfId="4" applyFont="1" applyFill="1" applyBorder="1" applyAlignment="1">
      <alignment horizontal="center" vertical="center"/>
    </xf>
    <xf numFmtId="0" fontId="6" fillId="7" borderId="33" xfId="4" applyFont="1" applyFill="1" applyBorder="1" applyAlignment="1">
      <alignment horizontal="center" vertical="center"/>
    </xf>
    <xf numFmtId="0" fontId="6" fillId="0" borderId="0" xfId="4" applyNumberFormat="1" applyFont="1" applyAlignment="1">
      <alignment horizontal="center"/>
    </xf>
    <xf numFmtId="44" fontId="6" fillId="0" borderId="0" xfId="4" applyNumberFormat="1" applyFont="1"/>
    <xf numFmtId="2" fontId="6" fillId="0" borderId="0" xfId="4" applyNumberFormat="1" applyFont="1"/>
    <xf numFmtId="0" fontId="17" fillId="0" borderId="0" xfId="4" applyFont="1" applyAlignment="1">
      <alignment horizontal="left"/>
    </xf>
    <xf numFmtId="0" fontId="8" fillId="0" borderId="0" xfId="4" applyNumberFormat="1" applyFont="1" applyAlignment="1">
      <alignment wrapText="1"/>
    </xf>
    <xf numFmtId="0" fontId="6" fillId="0" borderId="34" xfId="4" applyFont="1" applyBorder="1" applyAlignment="1">
      <alignment horizontal="center" vertical="center" wrapText="1"/>
    </xf>
    <xf numFmtId="0" fontId="38" fillId="0" borderId="0" xfId="4" applyFont="1" applyBorder="1" applyAlignment="1">
      <alignment horizontal="left" vertical="top" wrapText="1"/>
    </xf>
    <xf numFmtId="0" fontId="36" fillId="0" borderId="37" xfId="0" applyFont="1" applyBorder="1" applyAlignment="1">
      <alignment vertical="top" wrapText="1"/>
    </xf>
    <xf numFmtId="0" fontId="37" fillId="0" borderId="37" xfId="0" applyFont="1" applyBorder="1" applyAlignment="1">
      <alignment vertical="top" wrapText="1"/>
    </xf>
    <xf numFmtId="0" fontId="37" fillId="0" borderId="37" xfId="0" applyFont="1" applyBorder="1" applyAlignment="1">
      <alignment horizontal="left" vertical="top" wrapText="1" indent="2"/>
    </xf>
    <xf numFmtId="0" fontId="36" fillId="0" borderId="9" xfId="0" applyFont="1" applyBorder="1" applyAlignment="1">
      <alignment vertical="top" wrapText="1"/>
    </xf>
    <xf numFmtId="0" fontId="43" fillId="0" borderId="9" xfId="6" applyBorder="1" applyAlignment="1" applyProtection="1">
      <alignment vertical="top" wrapText="1"/>
    </xf>
    <xf numFmtId="0" fontId="44" fillId="0" borderId="0" xfId="0" applyFont="1"/>
    <xf numFmtId="0" fontId="6" fillId="0" borderId="4" xfId="4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1" fontId="4" fillId="0" borderId="34" xfId="4" applyNumberFormat="1" applyFont="1" applyFill="1" applyBorder="1" applyAlignment="1">
      <alignment horizontal="center" vertical="center" wrapText="1"/>
    </xf>
    <xf numFmtId="49" fontId="6" fillId="0" borderId="4" xfId="4" applyNumberFormat="1" applyFont="1" applyFill="1" applyBorder="1" applyAlignment="1">
      <alignment horizontal="center" vertical="center" wrapText="1"/>
    </xf>
    <xf numFmtId="0" fontId="6" fillId="0" borderId="23" xfId="4" applyNumberFormat="1" applyFont="1" applyFill="1" applyBorder="1" applyAlignment="1">
      <alignment horizontal="center" vertical="center" wrapText="1"/>
    </xf>
    <xf numFmtId="49" fontId="6" fillId="9" borderId="38" xfId="4" applyNumberFormat="1" applyFont="1" applyFill="1" applyBorder="1" applyAlignment="1">
      <alignment horizontal="center" vertical="center" wrapText="1"/>
    </xf>
    <xf numFmtId="0" fontId="6" fillId="0" borderId="39" xfId="4" applyNumberFormat="1" applyFont="1" applyFill="1" applyBorder="1" applyAlignment="1">
      <alignment horizontal="center" vertical="center" wrapText="1"/>
    </xf>
    <xf numFmtId="0" fontId="6" fillId="0" borderId="2" xfId="4" applyNumberFormat="1" applyFont="1" applyFill="1" applyBorder="1" applyAlignment="1">
      <alignment horizontal="center" vertical="center" wrapText="1"/>
    </xf>
    <xf numFmtId="0" fontId="6" fillId="0" borderId="40" xfId="4" applyNumberFormat="1" applyFont="1" applyFill="1" applyBorder="1" applyAlignment="1">
      <alignment horizontal="center" vertical="center" wrapText="1"/>
    </xf>
    <xf numFmtId="0" fontId="37" fillId="0" borderId="36" xfId="0" applyFont="1" applyBorder="1" applyAlignment="1">
      <alignment horizontal="justify" vertical="top" wrapText="1"/>
    </xf>
    <xf numFmtId="0" fontId="37" fillId="0" borderId="37" xfId="0" applyFont="1" applyBorder="1" applyAlignment="1">
      <alignment horizontal="justify" vertical="top" wrapText="1"/>
    </xf>
    <xf numFmtId="0" fontId="45" fillId="0" borderId="37" xfId="0" applyFont="1" applyBorder="1" applyAlignment="1">
      <alignment vertical="top" wrapText="1"/>
    </xf>
    <xf numFmtId="0" fontId="37" fillId="0" borderId="37" xfId="0" applyFont="1" applyBorder="1" applyAlignment="1">
      <alignment horizontal="left" vertical="top" wrapText="1" indent="3"/>
    </xf>
    <xf numFmtId="0" fontId="37" fillId="0" borderId="9" xfId="0" applyFont="1" applyBorder="1" applyAlignment="1">
      <alignment horizontal="justify" vertical="top" wrapText="1"/>
    </xf>
    <xf numFmtId="0" fontId="0" fillId="0" borderId="3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5" fillId="0" borderId="37" xfId="0" applyFont="1" applyBorder="1" applyAlignment="1">
      <alignment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5" fillId="0" borderId="13" xfId="0" applyFont="1" applyBorder="1" applyAlignment="1">
      <alignment horizontal="center" vertical="top"/>
    </xf>
    <xf numFmtId="0" fontId="35" fillId="0" borderId="35" xfId="0" applyFont="1" applyBorder="1" applyAlignment="1">
      <alignment horizontal="center" vertical="top"/>
    </xf>
    <xf numFmtId="0" fontId="35" fillId="0" borderId="11" xfId="0" applyFont="1" applyBorder="1" applyAlignment="1">
      <alignment horizontal="center" vertical="top"/>
    </xf>
    <xf numFmtId="0" fontId="41" fillId="0" borderId="13" xfId="0" applyFont="1" applyBorder="1" applyAlignment="1">
      <alignment horizontal="center" vertical="top"/>
    </xf>
    <xf numFmtId="0" fontId="41" fillId="0" borderId="35" xfId="0" applyFont="1" applyBorder="1" applyAlignment="1">
      <alignment horizontal="center" vertical="top"/>
    </xf>
    <xf numFmtId="0" fontId="41" fillId="0" borderId="11" xfId="0" applyFont="1" applyBorder="1" applyAlignment="1">
      <alignment horizontal="center" vertical="top"/>
    </xf>
    <xf numFmtId="0" fontId="41" fillId="0" borderId="13" xfId="0" applyFont="1" applyBorder="1" applyAlignment="1">
      <alignment vertical="top" wrapText="1"/>
    </xf>
    <xf numFmtId="0" fontId="41" fillId="0" borderId="35" xfId="0" applyFont="1" applyBorder="1" applyAlignment="1">
      <alignment vertical="top" wrapText="1"/>
    </xf>
    <xf numFmtId="0" fontId="41" fillId="0" borderId="11" xfId="0" applyFont="1" applyBorder="1" applyAlignment="1">
      <alignment vertical="top" wrapText="1"/>
    </xf>
    <xf numFmtId="0" fontId="47" fillId="0" borderId="41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5" fillId="0" borderId="0" xfId="4" applyFont="1"/>
    <xf numFmtId="0" fontId="48" fillId="0" borderId="43" xfId="0" applyFont="1" applyBorder="1" applyAlignment="1">
      <alignment horizontal="center"/>
    </xf>
    <xf numFmtId="0" fontId="48" fillId="0" borderId="44" xfId="0" applyFont="1" applyBorder="1" applyAlignment="1">
      <alignment horizontal="center"/>
    </xf>
    <xf numFmtId="0" fontId="48" fillId="0" borderId="45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8" fillId="0" borderId="46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8" fillId="0" borderId="48" xfId="0" applyFont="1" applyBorder="1" applyAlignment="1">
      <alignment horizontal="center"/>
    </xf>
    <xf numFmtId="0" fontId="47" fillId="0" borderId="41" xfId="0" applyFont="1" applyBorder="1" applyAlignment="1">
      <alignment horizontal="left" vertical="center" wrapText="1"/>
    </xf>
    <xf numFmtId="0" fontId="47" fillId="0" borderId="49" xfId="0" applyFont="1" applyBorder="1" applyAlignment="1">
      <alignment horizontal="left" vertical="center" wrapText="1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0" fontId="48" fillId="0" borderId="50" xfId="0" applyFont="1" applyBorder="1" applyAlignment="1">
      <alignment horizontal="center"/>
    </xf>
    <xf numFmtId="0" fontId="48" fillId="0" borderId="51" xfId="0" applyFont="1" applyBorder="1" applyAlignment="1">
      <alignment horizontal="center"/>
    </xf>
    <xf numFmtId="0" fontId="48" fillId="0" borderId="49" xfId="0" applyFont="1" applyBorder="1" applyAlignment="1">
      <alignment horizontal="center"/>
    </xf>
    <xf numFmtId="0" fontId="4" fillId="7" borderId="30" xfId="4" applyFont="1" applyFill="1" applyBorder="1" applyAlignment="1">
      <alignment horizontal="center" vertical="center"/>
    </xf>
    <xf numFmtId="0" fontId="4" fillId="7" borderId="31" xfId="4" applyFont="1" applyFill="1" applyBorder="1" applyAlignment="1">
      <alignment horizontal="center" vertical="center"/>
    </xf>
    <xf numFmtId="0" fontId="48" fillId="0" borderId="52" xfId="0" applyFont="1" applyBorder="1" applyAlignment="1">
      <alignment horizontal="center"/>
    </xf>
    <xf numFmtId="0" fontId="48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47" fillId="0" borderId="51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48" fillId="0" borderId="55" xfId="0" applyFont="1" applyBorder="1" applyAlignment="1">
      <alignment horizontal="center"/>
    </xf>
    <xf numFmtId="0" fontId="48" fillId="0" borderId="56" xfId="0" applyFont="1" applyBorder="1" applyAlignment="1">
      <alignment horizontal="center"/>
    </xf>
    <xf numFmtId="0" fontId="48" fillId="0" borderId="57" xfId="0" applyFont="1" applyBorder="1" applyAlignment="1">
      <alignment horizontal="center"/>
    </xf>
    <xf numFmtId="0" fontId="5" fillId="0" borderId="5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48" fillId="0" borderId="54" xfId="0" applyFont="1" applyBorder="1" applyAlignment="1">
      <alignment horizontal="center"/>
    </xf>
    <xf numFmtId="0" fontId="48" fillId="0" borderId="58" xfId="0" applyFont="1" applyBorder="1" applyAlignment="1">
      <alignment horizontal="center"/>
    </xf>
    <xf numFmtId="0" fontId="48" fillId="0" borderId="51" xfId="0" applyFont="1" applyFill="1" applyBorder="1" applyAlignment="1">
      <alignment horizontal="center"/>
    </xf>
    <xf numFmtId="0" fontId="48" fillId="0" borderId="49" xfId="0" applyFont="1" applyFill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49" fillId="0" borderId="0" xfId="0" applyFont="1" applyAlignment="1">
      <alignment horizontal="center"/>
    </xf>
    <xf numFmtId="0" fontId="47" fillId="0" borderId="41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7" fillId="0" borderId="50" xfId="0" applyFont="1" applyBorder="1" applyAlignment="1">
      <alignment horizontal="left" vertical="center"/>
    </xf>
    <xf numFmtId="0" fontId="4" fillId="7" borderId="47" xfId="4" applyFont="1" applyFill="1" applyBorder="1" applyAlignment="1">
      <alignment horizontal="center" vertical="center"/>
    </xf>
    <xf numFmtId="0" fontId="4" fillId="7" borderId="59" xfId="4" applyFont="1" applyFill="1" applyBorder="1" applyAlignment="1">
      <alignment horizontal="center" vertical="center"/>
    </xf>
  </cellXfs>
  <cellStyles count="7">
    <cellStyle name="Dobre 2" xfId="5"/>
    <cellStyle name="Hiperłącze" xfId="6" builtinId="8"/>
    <cellStyle name="Hiperłącze 2" xfId="3"/>
    <cellStyle name="Normalny" xfId="0" builtinId="0"/>
    <cellStyle name="Normalny 2" xfId="1"/>
    <cellStyle name="Normalny 3" xfId="4"/>
    <cellStyle name="Procentowy 2" xfId="2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left style="double">
          <color indexed="64"/>
        </left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indexed="22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left"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alignment horizontal="left" vertical="top" textRotation="0" wrapText="1" indent="0" relativeIndent="255" justifyLastLine="0" shrinkToFit="0" readingOrder="0"/>
    </dxf>
    <dxf>
      <border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top" textRotation="0" wrapText="0" indent="0" relativeIndent="255" justifyLastLine="0" shrinkToFit="0" readingOrder="0"/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</border>
    </dxf>
    <dxf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top" textRotation="0" wrapText="1" indent="0" relativeIndent="255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border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/>
        <right style="double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relativeIndent="255" justifyLastLine="0" shrinkToFit="0" readingOrder="0"/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top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relativeIndent="255" justifyLastLine="0" shrinkToFit="0" readingOrder="0"/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0</xdr:row>
      <xdr:rowOff>76200</xdr:rowOff>
    </xdr:from>
    <xdr:to>
      <xdr:col>4</xdr:col>
      <xdr:colOff>269255</xdr:colOff>
      <xdr:row>5</xdr:row>
      <xdr:rowOff>76710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5800" y="76200"/>
          <a:ext cx="7549530" cy="810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37</xdr:row>
      <xdr:rowOff>57150</xdr:rowOff>
    </xdr:from>
    <xdr:to>
      <xdr:col>5</xdr:col>
      <xdr:colOff>504825</xdr:colOff>
      <xdr:row>49</xdr:row>
      <xdr:rowOff>47626</xdr:rowOff>
    </xdr:to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95275" y="28232100"/>
          <a:ext cx="11715750" cy="193357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/>
            <a:t>Uwagi do oceny dopuszczającej ogólnej/sektorowej: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111124</xdr:colOff>
      <xdr:row>16</xdr:row>
      <xdr:rowOff>171449</xdr:rowOff>
    </xdr:from>
    <xdr:to>
      <xdr:col>7</xdr:col>
      <xdr:colOff>1524000</xdr:colOff>
      <xdr:row>27</xdr:row>
      <xdr:rowOff>101600</xdr:rowOff>
    </xdr:to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1124" y="5124449"/>
          <a:ext cx="9813926" cy="203517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400" b="1"/>
            <a:t>Uzasadnienie oceny punktowej</a:t>
          </a:r>
        </a:p>
        <a:p>
          <a:pPr algn="ctr"/>
          <a:endParaRPr lang="pl-PL" sz="1400" b="1"/>
        </a:p>
        <a:p>
          <a:pPr algn="ctr"/>
          <a:endParaRPr lang="pl-PL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l_nr_9_Wzor_karty_oceny_wyboru_projektow_w_ramach_dzialania_2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CENA%20FORMALNA%202014-2020/DZIA&#321;ANIE%201.2/REGULAMIN%201.2%20konkurs%20RUNDY%202018/Zal_nr_9_Wzor_karty_oceny_wyboru_projektow_w_ramach_dzialania_2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fud\AppData\Local\Temp\Zal_9_Wzor_karty_kryteriow_wyboru_projektow_EFR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neAOC"/>
      <sheetName val="NagAOC"/>
      <sheetName val="Instr.dokonywania oceny punkt"/>
      <sheetName val="A. Kryteria Formalne"/>
      <sheetName val="B. Kryteria dopuszczające"/>
      <sheetName val="C. Kryteria punktowe"/>
      <sheetName val="Wynik oceny"/>
      <sheetName val="słownie"/>
    </sheetNames>
    <sheetDataSet>
      <sheetData sheetId="0">
        <row r="6">
          <cell r="B6" t="str">
            <v xml:space="preserve"> </v>
          </cell>
        </row>
        <row r="7">
          <cell r="B7" t="str">
            <v xml:space="preserve"> </v>
          </cell>
        </row>
        <row r="8">
          <cell r="B8" t="str">
            <v xml:space="preserve"> </v>
          </cell>
        </row>
      </sheetData>
      <sheetData sheetId="1">
        <row r="18">
          <cell r="A18" t="str">
            <v>Numer ewidencyjny wniosku:</v>
          </cell>
          <cell r="B18" t="str">
            <v xml:space="preserve"> </v>
          </cell>
        </row>
      </sheetData>
      <sheetData sheetId="2"/>
      <sheetData sheetId="3"/>
      <sheetData sheetId="4">
        <row r="37">
          <cell r="D37" t="str">
            <v/>
          </cell>
        </row>
      </sheetData>
      <sheetData sheetId="5">
        <row r="14">
          <cell r="G14">
            <v>0</v>
          </cell>
        </row>
      </sheetData>
      <sheetData sheetId="6">
        <row r="10">
          <cell r="C10">
            <v>0</v>
          </cell>
        </row>
      </sheetData>
      <sheetData sheetId="7">
        <row r="5">
          <cell r="E5" t="str">
            <v>zero zł 0/100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neAOC"/>
      <sheetName val="NagAOC"/>
      <sheetName val="Instr.dokonywania oceny punkt"/>
      <sheetName val="A. Kryteria Formalne"/>
      <sheetName val="B. Kryteria dopuszczające"/>
      <sheetName val="C. Kryteria punktowe"/>
      <sheetName val="Wynik oceny"/>
      <sheetName val="słow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7">
          <cell r="D37" t="str">
            <v/>
          </cell>
          <cell r="E37" t="str">
            <v xml:space="preserve"> </v>
          </cell>
        </row>
        <row r="38">
          <cell r="D38" t="str">
            <v/>
          </cell>
          <cell r="E38" t="str">
            <v xml:space="preserve"> </v>
          </cell>
        </row>
      </sheetData>
      <sheetData sheetId="5" refreshError="1"/>
      <sheetData sheetId="6" refreshError="1"/>
      <sheetData sheetId="7" refreshError="1">
        <row r="5">
          <cell r="E5" t="str">
            <v>zero zł 0/100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ceniający1"/>
      <sheetName val="oceniający2"/>
      <sheetName val="OCENIAJĄCY  2."/>
      <sheetName val="Karta wynikowa"/>
      <sheetName val="Karta info dla Wnioskodawcy"/>
    </sheetNames>
    <sheetDataSet>
      <sheetData sheetId="0">
        <row r="63">
          <cell r="E63"/>
        </row>
      </sheetData>
      <sheetData sheetId="1">
        <row r="63">
          <cell r="E63"/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2" name="A.KryteriaFormalne" displayName="A.KryteriaFormalne" ref="A5:G15" totalsRowShown="0" headerRowDxfId="55" dataDxfId="54" tableBorderDxfId="53">
  <tableColumns count="7">
    <tableColumn id="1" name="Lp." dataDxfId="52"/>
    <tableColumn id="2" name="Nazwa kryterium" dataDxfId="51"/>
    <tableColumn id="3" name="Definicja kryterium (informacja o zasadach oceny)" dataDxfId="50"/>
    <tableColumn id="4" name="Tak" dataDxfId="49"/>
    <tableColumn id="5" name="Nie" dataDxfId="48"/>
    <tableColumn id="6" name="Nie dotyczy" dataDxfId="47"/>
    <tableColumn id="7" name="Tak Względne" dataDxfId="46">
      <calculatedColumnFormula>IF(OR(EXACT(A.KryteriaFormalne[[#This Row],[Tak]],"X"),EXACT(A.KryteriaFormalne[[#This Row],[Nie dotyczy]],"X")),"X","")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3" name="A.WynikOcFormalna" displayName="A.WynikOcFormalna" ref="D18:E19" totalsRowShown="0" headerRowDxfId="45" tableBorderDxfId="44">
  <tableColumns count="2">
    <tableColumn id="2" name="Pozytywny" dataDxfId="43">
      <calculatedColumnFormula>IF(AND(OR(EXACT(D6,"X"),EXACT(F6,"X")),OR(EXACT(D7,"X"),EXACT(F7,"X")),OR(EXACT(D8,"X"),EXACT(F8,"X")),OR(EXACT(D9,"X"),EXACT(F9,"X")),OR(EXACT(D10,"X"),EXACT(F10,"X")),OR(EXACT(D11,"X"),EXACT(F11,"X")),OR(EXACT(D12,"X"),EXACT(F12,"X")),OR(EXACT(D13,"X"),EXACT(F13,"X")),OR(EXACT(D14,"X"),EXACT(F14,"X")),OR(EXACT(D15,"X"),EXACT(F15,"X"))),"X"," ")</calculatedColumnFormula>
    </tableColumn>
    <tableColumn id="3" name="Negatywny " dataDxfId="42">
      <calculatedColumnFormula>IF((LEN(TRIM(CONCATENATE(E6,E7,E8,E9,E10,E11,E12,E13,E14,E15)))&gt;0),"X","")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B.KryteriaDopOgólne" displayName="B.KryteriaDopOgólne" ref="A5:G18" totalsRowShown="0" headerRowDxfId="40" headerRowBorderDxfId="39" tableBorderDxfId="38" totalsRowBorderDxfId="37">
  <tableColumns count="7">
    <tableColumn id="1" name="Lp." dataDxfId="36"/>
    <tableColumn id="2" name="Nazwa kryterium " dataDxfId="35"/>
    <tableColumn id="3" name="Definicja kryterium (informacja o zasadach oceny)" dataDxfId="34"/>
    <tableColumn id="4" name="Tak" dataDxfId="33"/>
    <tableColumn id="5" name="Nie" dataDxfId="32"/>
    <tableColumn id="6" name="Nie dotyczy" dataDxfId="31"/>
    <tableColumn id="7" name="Tak Względne" dataDxfId="30">
      <calculatedColumnFormula>IF(OR(EXACT(B.KryteriaDopOgólne[[#This Row],[Tak]],"X"),EXACT(B.KryteriaDopOgólne[[#This Row],[Nie dotyczy]],"X")),"X","")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B.WynikDopuszczenia" displayName="B.WynikDopuszczenia" ref="B33:E36" totalsRowShown="0" headerRowDxfId="29" dataDxfId="27" headerRowBorderDxfId="28" tableBorderDxfId="26" totalsRowBorderDxfId="25">
  <tableColumns count="4">
    <tableColumn id="1" name="Lp." dataDxfId="24"/>
    <tableColumn id="2" name="Wynik oceny dopuszczającej" dataDxfId="23"/>
    <tableColumn id="3" name="Tak" dataDxfId="22">
      <calculatedColumnFormula>IF((LEN(TRIM(CONCATENATE(D4,D5,D6,D7,D8,D9,D10,D11,D12,D13)))=10),"X","")</calculatedColumnFormula>
    </tableColumn>
    <tableColumn id="4" name="Nie" dataDxfId="2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B.KryteriaDopSektorowe" displayName="B.KryteriaDopSektorowe" ref="A24:G29" totalsRowShown="0" headerRowDxfId="20" dataDxfId="18" headerRowBorderDxfId="19" tableBorderDxfId="17">
  <tableColumns count="7">
    <tableColumn id="1" name="Lp." dataDxfId="16"/>
    <tableColumn id="2" name="Nazwa kryterium "/>
    <tableColumn id="3" name="Definicja kryterium (informacja o zasadach oceny)" dataDxfId="15"/>
    <tableColumn id="4" name="Tak" dataDxfId="14"/>
    <tableColumn id="5" name="Nie" dataDxfId="13"/>
    <tableColumn id="6" name="Nie dotyczy" dataDxfId="12"/>
    <tableColumn id="7" name="Tak Względne" dataDxfId="11">
      <calculatedColumnFormula>IF(OR(EXACT(B.KryteriaDopSektorowe[[#This Row],[Tak]],"X"),EXACT(B.KryteriaDopSektorowe[[#This Row],[Nie dotyczy]],"X")),"X","")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7" name="C.KryteriaPunktowe" displayName="C.KryteriaPunktowe" ref="A5:H15" totalsRowShown="0" headerRowDxfId="10" headerRowBorderDxfId="9" tableBorderDxfId="8">
  <tableColumns count="8">
    <tableColumn id="1" name="Lp." dataDxfId="7"/>
    <tableColumn id="2" name="Kryterium" dataDxfId="6" dataCellStyle="Normalny 3"/>
    <tableColumn id="3" name="Punktacja" dataDxfId="5" dataCellStyle="Normalny 3"/>
    <tableColumn id="4" name="Waga" dataDxfId="4" dataCellStyle="Normalny 3"/>
    <tableColumn id="5" name="Maks. _x000a_liczba _x000a_pkt." dataDxfId="3" dataCellStyle="Normalny 3"/>
    <tableColumn id="7" name="Liczba uzyskanych punktów (przed zważeniem)" dataDxfId="2"/>
    <tableColumn id="9" name="Liczba uzyskanych punktów (po zważeniu)" dataDxfId="1" dataCellStyle="Normalny 3">
      <calculatedColumnFormula>C.KryteriaPunktowe[[#This Row],[Liczba uzyskanych punktów (przed zważeniem)]]*C.KryteriaPunktowe[[#This Row],[Waga]]</calculatedColumnFormula>
    </tableColumn>
    <tableColumn id="8" name="Uzasadnienie ocen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pinno.pl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I18"/>
  <sheetViews>
    <sheetView view="pageBreakPreview" zoomScale="75" zoomScaleNormal="100" zoomScaleSheetLayoutView="75" zoomScalePageLayoutView="42" workbookViewId="0">
      <selection activeCell="B7" sqref="B7:D7"/>
    </sheetView>
  </sheetViews>
  <sheetFormatPr defaultRowHeight="12.75"/>
  <cols>
    <col min="1" max="1" width="45.140625" style="38" customWidth="1"/>
    <col min="2" max="2" width="31.140625" style="36" customWidth="1"/>
    <col min="3" max="3" width="36.42578125" style="36" customWidth="1"/>
    <col min="4" max="4" width="44.85546875" style="36" customWidth="1"/>
    <col min="5" max="5" width="22.85546875" style="36" customWidth="1"/>
    <col min="6" max="6" width="29.85546875" style="24" customWidth="1"/>
    <col min="7" max="7" width="26.7109375" style="24" customWidth="1"/>
    <col min="8" max="8" width="24.140625" style="24" customWidth="1"/>
    <col min="9" max="9" width="34.42578125" style="24" customWidth="1"/>
    <col min="10" max="16384" width="9.140625" style="24"/>
  </cols>
  <sheetData>
    <row r="7" spans="1:9" ht="50.25" customHeight="1">
      <c r="B7" s="246" t="s">
        <v>205</v>
      </c>
      <c r="C7" s="247"/>
      <c r="D7" s="247"/>
    </row>
    <row r="8" spans="1:9" s="3" customFormat="1" ht="135.75" customHeight="1">
      <c r="A8" s="1" t="s">
        <v>0</v>
      </c>
      <c r="B8" s="197" t="s">
        <v>96</v>
      </c>
      <c r="C8" s="197"/>
      <c r="D8" s="197"/>
      <c r="E8" s="197"/>
      <c r="F8" s="197"/>
      <c r="G8" s="2"/>
      <c r="H8" s="2"/>
      <c r="I8" s="2"/>
    </row>
    <row r="9" spans="1:9" s="3" customFormat="1" ht="44.25" customHeight="1">
      <c r="A9" s="4" t="s">
        <v>1</v>
      </c>
      <c r="B9" s="5" t="s">
        <v>97</v>
      </c>
      <c r="C9" s="6"/>
      <c r="D9" s="5"/>
      <c r="E9" s="5"/>
      <c r="F9" s="7"/>
      <c r="G9" s="7"/>
      <c r="H9" s="7"/>
      <c r="I9" s="7"/>
    </row>
    <row r="10" spans="1:9" s="3" customFormat="1" ht="42" customHeight="1">
      <c r="A10" s="4" t="s">
        <v>2</v>
      </c>
      <c r="B10" s="8" t="s">
        <v>98</v>
      </c>
      <c r="C10" s="6"/>
      <c r="D10" s="8"/>
      <c r="E10" s="8"/>
      <c r="F10" s="9"/>
      <c r="G10" s="9"/>
      <c r="H10" s="9"/>
      <c r="I10" s="9"/>
    </row>
    <row r="11" spans="1:9" s="3" customFormat="1" ht="36" customHeight="1">
      <c r="A11" s="4" t="s">
        <v>3</v>
      </c>
      <c r="B11" s="198" t="s">
        <v>122</v>
      </c>
      <c r="C11" s="198"/>
      <c r="D11" s="198"/>
      <c r="E11" s="198"/>
      <c r="F11" s="198"/>
      <c r="G11" s="9"/>
      <c r="H11" s="9"/>
      <c r="I11" s="9"/>
    </row>
    <row r="12" spans="1:9" s="3" customFormat="1" ht="36" customHeight="1">
      <c r="A12" s="10" t="s">
        <v>4</v>
      </c>
      <c r="B12" s="11" t="str">
        <f>[1]DaneAOC!B7</f>
        <v xml:space="preserve"> </v>
      </c>
      <c r="C12" s="6"/>
      <c r="D12" s="12"/>
      <c r="E12" s="12"/>
      <c r="F12" s="13"/>
      <c r="G12" s="13"/>
      <c r="H12" s="13"/>
      <c r="I12" s="13"/>
    </row>
    <row r="13" spans="1:9" s="17" customFormat="1" ht="38.25" customHeight="1">
      <c r="A13" s="10" t="s">
        <v>5</v>
      </c>
      <c r="B13" s="8" t="str">
        <f>[1]DaneAOC!B8</f>
        <v xml:space="preserve"> </v>
      </c>
      <c r="C13" s="14"/>
      <c r="D13" s="15"/>
      <c r="E13" s="15"/>
      <c r="F13" s="16"/>
      <c r="G13" s="16"/>
      <c r="H13" s="16"/>
      <c r="I13" s="16"/>
    </row>
    <row r="14" spans="1:9" ht="36" customHeight="1">
      <c r="A14" s="18" t="s">
        <v>6</v>
      </c>
      <c r="B14" s="19">
        <f>a1Wartość_całkowita_projektu</f>
        <v>0</v>
      </c>
      <c r="C14" s="20"/>
      <c r="D14" s="19"/>
      <c r="E14" s="21"/>
      <c r="F14" s="22"/>
      <c r="G14" s="22"/>
      <c r="H14" s="22"/>
      <c r="I14" s="23"/>
    </row>
    <row r="15" spans="1:9" ht="30" customHeight="1">
      <c r="A15" s="18" t="s">
        <v>7</v>
      </c>
      <c r="B15" s="19">
        <f>a2Koszty_kwalifikowalne</f>
        <v>0</v>
      </c>
      <c r="C15" s="20"/>
      <c r="D15" s="19"/>
      <c r="E15" s="25"/>
      <c r="F15" s="22"/>
      <c r="G15" s="22"/>
      <c r="H15" s="22"/>
      <c r="I15" s="23"/>
    </row>
    <row r="16" spans="1:9" ht="29.25" customHeight="1">
      <c r="A16" s="18" t="s">
        <v>8</v>
      </c>
      <c r="B16" s="19">
        <f>a3Wnioskowana_kwota_dofinansowania</f>
        <v>0</v>
      </c>
      <c r="C16" s="20"/>
      <c r="D16" s="19"/>
      <c r="E16" s="26"/>
      <c r="F16" s="27"/>
      <c r="G16" s="28"/>
      <c r="H16" s="29"/>
      <c r="I16" s="23"/>
    </row>
    <row r="17" spans="1:9" ht="30.75" customHeight="1">
      <c r="A17" s="30" t="s">
        <v>9</v>
      </c>
      <c r="B17" s="19">
        <f>a4w_tym_EFRR</f>
        <v>0</v>
      </c>
      <c r="C17" s="20"/>
      <c r="D17" s="19"/>
      <c r="E17" s="26"/>
      <c r="F17" s="27"/>
      <c r="G17" s="28"/>
      <c r="H17" s="29"/>
      <c r="I17" s="23"/>
    </row>
    <row r="18" spans="1:9" s="36" customFormat="1" ht="35.25" customHeight="1">
      <c r="A18" s="31" t="s">
        <v>10</v>
      </c>
      <c r="B18" s="32" t="str">
        <f>[1]DaneAOC!B6</f>
        <v xml:space="preserve"> </v>
      </c>
      <c r="C18" s="33"/>
      <c r="D18" s="34"/>
      <c r="E18" s="33"/>
      <c r="F18" s="35"/>
      <c r="H18" s="37"/>
      <c r="I18" s="37"/>
    </row>
  </sheetData>
  <sheetProtection formatCells="0" formatColumns="0" formatRows="0" autoFilter="0"/>
  <protectedRanges>
    <protectedRange sqref="A13:B16 D13:I16 A18:F18 H18:I18" name="Rozstęp1_1"/>
    <protectedRange sqref="A17:B17 D17:I17" name="Rozstęp1_1_1"/>
  </protectedRanges>
  <mergeCells count="3">
    <mergeCell ref="B8:F8"/>
    <mergeCell ref="B11:F11"/>
    <mergeCell ref="B7:D7"/>
  </mergeCells>
  <printOptions horizontalCentered="1"/>
  <pageMargins left="0.15748031496062992" right="0.19685039370078741" top="0.39370078740157483" bottom="0.35433070866141736" header="0.31496062992125984" footer="0.31496062992125984"/>
  <pageSetup paperSize="9" scale="68" orientation="landscape" r:id="rId1"/>
  <headerFooter>
    <oddFooter xml:space="preserve">&amp;C&amp;"-,Standardowy"Strona &amp;P z 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view="pageBreakPreview" topLeftCell="A13" zoomScale="75" zoomScaleNormal="100" zoomScaleSheetLayoutView="75" workbookViewId="0">
      <selection activeCell="Y8" sqref="Y8"/>
    </sheetView>
  </sheetViews>
  <sheetFormatPr defaultRowHeight="12.75"/>
  <cols>
    <col min="1" max="1" width="9" style="57" customWidth="1"/>
    <col min="2" max="2" width="53.5703125" style="86" customWidth="1"/>
    <col min="3" max="3" width="81.85546875" style="86" customWidth="1"/>
    <col min="4" max="4" width="9.85546875" style="57" customWidth="1"/>
    <col min="5" max="5" width="10.42578125" style="57" customWidth="1"/>
    <col min="6" max="6" width="14.85546875" style="57" customWidth="1"/>
    <col min="7" max="7" width="14.42578125" style="56" hidden="1" customWidth="1"/>
    <col min="8" max="13" width="9.140625" style="57" hidden="1" customWidth="1"/>
    <col min="14" max="14" width="0" style="57" hidden="1" customWidth="1"/>
    <col min="15" max="16384" width="9.140625" style="57"/>
  </cols>
  <sheetData>
    <row r="1" spans="1:13" s="47" customFormat="1" ht="15.75">
      <c r="B1" s="171" t="str">
        <f>NagAOC!A18</f>
        <v>Numer ewidencyjny wniosku:</v>
      </c>
      <c r="C1" s="48" t="str">
        <f>NagAOC!B18</f>
        <v xml:space="preserve"> </v>
      </c>
      <c r="G1" s="49"/>
    </row>
    <row r="2" spans="1:13" s="47" customFormat="1">
      <c r="B2" s="50"/>
      <c r="C2" s="51"/>
      <c r="G2" s="49"/>
    </row>
    <row r="3" spans="1:13" ht="15.75">
      <c r="A3" s="52" t="s">
        <v>15</v>
      </c>
      <c r="B3" s="53"/>
      <c r="C3" s="54"/>
      <c r="D3" s="55"/>
      <c r="E3" s="55"/>
      <c r="F3" s="55"/>
    </row>
    <row r="4" spans="1:13" ht="15.75">
      <c r="A4" s="58" t="s">
        <v>16</v>
      </c>
      <c r="B4" s="59"/>
      <c r="C4" s="59"/>
      <c r="D4" s="60"/>
      <c r="E4" s="60"/>
      <c r="F4" s="60"/>
    </row>
    <row r="5" spans="1:13" ht="16.5" thickBot="1">
      <c r="A5" s="61" t="s">
        <v>11</v>
      </c>
      <c r="B5" s="62" t="s">
        <v>12</v>
      </c>
      <c r="C5" s="62" t="s">
        <v>13</v>
      </c>
      <c r="D5" s="63" t="s">
        <v>17</v>
      </c>
      <c r="E5" s="63" t="s">
        <v>18</v>
      </c>
      <c r="F5" s="64" t="s">
        <v>19</v>
      </c>
      <c r="G5" s="65" t="s">
        <v>20</v>
      </c>
    </row>
    <row r="6" spans="1:13" ht="75" customHeight="1">
      <c r="A6" s="66">
        <v>1</v>
      </c>
      <c r="B6" s="67" t="s">
        <v>21</v>
      </c>
      <c r="C6" s="67" t="s">
        <v>22</v>
      </c>
      <c r="D6" s="68"/>
      <c r="E6" s="68"/>
      <c r="F6" s="69"/>
      <c r="G6" s="70" t="str">
        <f>IF(OR(EXACT(A.KryteriaFormalne[[#This Row],[Tak]],"X"),EXACT(A.KryteriaFormalne[[#This Row],[Nie dotyczy]],"X")),"X","")</f>
        <v/>
      </c>
      <c r="H6" s="71" t="str">
        <f>IF(AND(EXACT(A.KryteriaFormalne[[#This Row],[Nie]],""),EXACT(A.KryteriaFormalne[[#This Row],[Nie dotyczy]],"")),"X","")</f>
        <v>X</v>
      </c>
      <c r="I6" s="72"/>
      <c r="J6" s="57" t="str">
        <f>IF(AND(EXACT(A.KryteriaFormalne[[#This Row],[Tak]],""),EXACT(A.KryteriaFormalne[[#This Row],[Nie dotyczy]],"")),"X","")</f>
        <v>X</v>
      </c>
      <c r="K6" s="72"/>
      <c r="L6" s="57" t="str">
        <f>IF(AND(EXACT(A.KryteriaFormalne[[#This Row],[Tak]],""),EXACT(A.KryteriaFormalne[[#This Row],[Nie]],"")),"X","")</f>
        <v>X</v>
      </c>
      <c r="M6" s="72"/>
    </row>
    <row r="7" spans="1:13" ht="52.5" customHeight="1">
      <c r="A7" s="66">
        <v>2</v>
      </c>
      <c r="B7" s="67" t="s">
        <v>23</v>
      </c>
      <c r="C7" s="67" t="s">
        <v>24</v>
      </c>
      <c r="D7" s="68"/>
      <c r="E7" s="68"/>
      <c r="F7" s="69"/>
      <c r="G7" s="70" t="str">
        <f>IF(OR(EXACT(A.KryteriaFormalne[[#This Row],[Tak]],"X"),EXACT(A.KryteriaFormalne[[#This Row],[Nie dotyczy]],"X")),"X","")</f>
        <v/>
      </c>
      <c r="H7" s="71" t="str">
        <f>IF(AND(EXACT(A.KryteriaFormalne[[#This Row],[Nie]],""),EXACT(A.KryteriaFormalne[[#This Row],[Nie dotyczy]],"")),"X","")</f>
        <v>X</v>
      </c>
      <c r="I7" s="72"/>
      <c r="J7" s="57" t="str">
        <f>IF(AND(EXACT(A.KryteriaFormalne[[#This Row],[Tak]],""),EXACT(A.KryteriaFormalne[[#This Row],[Nie dotyczy]],"")),"X","")</f>
        <v>X</v>
      </c>
      <c r="K7" s="72"/>
      <c r="L7" s="57" t="str">
        <f>IF(AND(EXACT(A.KryteriaFormalne[[#This Row],[Tak]],""),EXACT(A.KryteriaFormalne[[#This Row],[Nie]],"")),"X","")</f>
        <v>X</v>
      </c>
      <c r="M7" s="72"/>
    </row>
    <row r="8" spans="1:13" ht="313.5" customHeight="1">
      <c r="A8" s="66">
        <v>3</v>
      </c>
      <c r="B8" s="67" t="s">
        <v>25</v>
      </c>
      <c r="C8" s="67" t="s">
        <v>26</v>
      </c>
      <c r="D8" s="68"/>
      <c r="E8" s="68"/>
      <c r="F8" s="69"/>
      <c r="G8" s="70" t="str">
        <f>IF(OR(EXACT(A.KryteriaFormalne[[#This Row],[Tak]],"X"),EXACT(A.KryteriaFormalne[[#This Row],[Nie dotyczy]],"X")),"X","")</f>
        <v/>
      </c>
      <c r="H8" s="71" t="str">
        <f>IF(AND(EXACT(A.KryteriaFormalne[[#This Row],[Nie]],""),EXACT(A.KryteriaFormalne[[#This Row],[Nie dotyczy]],"")),"X","")</f>
        <v>X</v>
      </c>
      <c r="I8" s="72"/>
      <c r="J8" s="57" t="str">
        <f>IF(AND(EXACT(A.KryteriaFormalne[[#This Row],[Tak]],""),EXACT(A.KryteriaFormalne[[#This Row],[Nie dotyczy]],"")),"X","")</f>
        <v>X</v>
      </c>
      <c r="K8" s="72"/>
      <c r="L8" s="57" t="str">
        <f>IF(AND(EXACT(A.KryteriaFormalne[[#This Row],[Tak]],""),EXACT(A.KryteriaFormalne[[#This Row],[Nie]],"")),"X","")</f>
        <v>X</v>
      </c>
      <c r="M8" s="72"/>
    </row>
    <row r="9" spans="1:13" ht="85.5" customHeight="1">
      <c r="A9" s="66">
        <v>4</v>
      </c>
      <c r="B9" s="67" t="s">
        <v>27</v>
      </c>
      <c r="C9" s="67" t="s">
        <v>28</v>
      </c>
      <c r="D9" s="68"/>
      <c r="E9" s="68"/>
      <c r="F9" s="73"/>
      <c r="G9" s="70" t="str">
        <f>IF(OR(EXACT(A.KryteriaFormalne[[#This Row],[Tak]],"X"),EXACT(A.KryteriaFormalne[[#This Row],[Nie dotyczy]],"X")),"X","")</f>
        <v/>
      </c>
      <c r="H9" s="71" t="str">
        <f>IF(AND(EXACT(A.KryteriaFormalne[[#This Row],[Nie]],""),EXACT(A.KryteriaFormalne[[#This Row],[Nie dotyczy]],"")),"X","")</f>
        <v>X</v>
      </c>
      <c r="I9" s="72"/>
      <c r="J9" s="57" t="str">
        <f>IF(AND(EXACT(A.KryteriaFormalne[[#This Row],[Tak]],""),EXACT(A.KryteriaFormalne[[#This Row],[Nie dotyczy]],"")),"X","")</f>
        <v>X</v>
      </c>
      <c r="K9" s="72"/>
      <c r="L9" s="57" t="str">
        <f>IF(AND(EXACT(A.KryteriaFormalne[[#This Row],[Tak]],""),EXACT(A.KryteriaFormalne[[#This Row],[Nie]],"")),"X","")</f>
        <v>X</v>
      </c>
      <c r="M9" s="72"/>
    </row>
    <row r="10" spans="1:13" ht="132" customHeight="1">
      <c r="A10" s="66">
        <v>5</v>
      </c>
      <c r="B10" s="67" t="s">
        <v>29</v>
      </c>
      <c r="C10" s="67" t="s">
        <v>30</v>
      </c>
      <c r="D10" s="68"/>
      <c r="E10" s="68"/>
      <c r="F10" s="74"/>
      <c r="G10" s="70" t="str">
        <f>IF(OR(EXACT(A.KryteriaFormalne[[#This Row],[Tak]],"X"),EXACT(A.KryteriaFormalne[[#This Row],[Nie dotyczy]],"X")),"X","")</f>
        <v/>
      </c>
      <c r="H10" s="71" t="str">
        <f>IF(AND(EXACT(A.KryteriaFormalne[[#This Row],[Nie]],""),EXACT(A.KryteriaFormalne[[#This Row],[Nie dotyczy]],"")),"X","")</f>
        <v>X</v>
      </c>
      <c r="I10" s="72"/>
      <c r="J10" s="57" t="str">
        <f>IF(AND(EXACT(A.KryteriaFormalne[[#This Row],[Tak]],""),EXACT(A.KryteriaFormalne[[#This Row],[Nie dotyczy]],"")),"X","")</f>
        <v>X</v>
      </c>
      <c r="K10" s="72"/>
      <c r="L10" s="57" t="str">
        <f>IF(AND(EXACT(A.KryteriaFormalne[[#This Row],[Tak]],""),EXACT(A.KryteriaFormalne[[#This Row],[Nie]],"")),"X","")</f>
        <v>X</v>
      </c>
      <c r="M10" s="72"/>
    </row>
    <row r="11" spans="1:13" ht="63">
      <c r="A11" s="66">
        <v>6</v>
      </c>
      <c r="B11" s="67" t="s">
        <v>31</v>
      </c>
      <c r="C11" s="67" t="s">
        <v>32</v>
      </c>
      <c r="D11" s="68"/>
      <c r="E11" s="68"/>
      <c r="F11" s="69"/>
      <c r="G11" s="70" t="str">
        <f>IF(OR(EXACT(A.KryteriaFormalne[[#This Row],[Tak]],"X"),EXACT(A.KryteriaFormalne[[#This Row],[Nie dotyczy]],"X")),"X","")</f>
        <v/>
      </c>
      <c r="H11" s="71" t="str">
        <f>IF(AND(EXACT(A.KryteriaFormalne[[#This Row],[Nie]],""),EXACT(A.KryteriaFormalne[[#This Row],[Nie dotyczy]],"")),"X","")</f>
        <v>X</v>
      </c>
      <c r="I11" s="72"/>
      <c r="J11" s="57" t="str">
        <f>IF(AND(EXACT(A.KryteriaFormalne[[#This Row],[Tak]],""),EXACT(A.KryteriaFormalne[[#This Row],[Nie dotyczy]],"")),"X","")</f>
        <v>X</v>
      </c>
      <c r="K11" s="72"/>
      <c r="L11" s="57" t="str">
        <f>IF(AND(EXACT(A.KryteriaFormalne[[#This Row],[Tak]],""),EXACT(A.KryteriaFormalne[[#This Row],[Nie]],"")),"X","")</f>
        <v>X</v>
      </c>
      <c r="M11" s="72"/>
    </row>
    <row r="12" spans="1:13" ht="78.75">
      <c r="A12" s="66">
        <v>7</v>
      </c>
      <c r="B12" s="67" t="s">
        <v>118</v>
      </c>
      <c r="C12" s="67" t="s">
        <v>33</v>
      </c>
      <c r="D12" s="68"/>
      <c r="E12" s="68"/>
      <c r="F12" s="69"/>
      <c r="G12" s="70" t="str">
        <f>IF(OR(EXACT(A.KryteriaFormalne[[#This Row],[Tak]],"X"),EXACT(A.KryteriaFormalne[[#This Row],[Nie dotyczy]],"X")),"X","")</f>
        <v/>
      </c>
      <c r="H12" s="71" t="str">
        <f>IF(AND(EXACT(A.KryteriaFormalne[[#This Row],[Nie]],""),EXACT(A.KryteriaFormalne[[#This Row],[Nie dotyczy]],"")),"X","")</f>
        <v>X</v>
      </c>
      <c r="I12" s="72"/>
      <c r="J12" s="57" t="str">
        <f>IF(AND(EXACT(A.KryteriaFormalne[[#This Row],[Tak]],""),EXACT(A.KryteriaFormalne[[#This Row],[Nie dotyczy]],"")),"X","")</f>
        <v>X</v>
      </c>
      <c r="K12" s="72"/>
      <c r="L12" s="57" t="str">
        <f>IF(AND(EXACT(A.KryteriaFormalne[[#This Row],[Tak]],""),EXACT(A.KryteriaFormalne[[#This Row],[Nie]],"")),"X","")</f>
        <v>X</v>
      </c>
      <c r="M12" s="72"/>
    </row>
    <row r="13" spans="1:13" ht="68.25" customHeight="1">
      <c r="A13" s="66">
        <v>8</v>
      </c>
      <c r="B13" s="67" t="s">
        <v>117</v>
      </c>
      <c r="C13" s="67" t="s">
        <v>34</v>
      </c>
      <c r="D13" s="68"/>
      <c r="E13" s="68"/>
      <c r="F13" s="74"/>
      <c r="G13" s="70" t="str">
        <f>IF(OR(EXACT(A.KryteriaFormalne[[#This Row],[Tak]],"X"),EXACT(A.KryteriaFormalne[[#This Row],[Nie dotyczy]],"X")),"X","")</f>
        <v/>
      </c>
      <c r="H13" s="71" t="str">
        <f>IF(AND(EXACT(A.KryteriaFormalne[[#This Row],[Nie]],""),EXACT(A.KryteriaFormalne[[#This Row],[Nie dotyczy]],"")),"X","")</f>
        <v>X</v>
      </c>
      <c r="I13" s="72"/>
      <c r="J13" s="57" t="str">
        <f>IF(AND(EXACT(A.KryteriaFormalne[[#This Row],[Tak]],""),EXACT(A.KryteriaFormalne[[#This Row],[Nie dotyczy]],"")),"X","")</f>
        <v>X</v>
      </c>
      <c r="K13" s="72"/>
      <c r="L13" s="57" t="str">
        <f>IF(AND(EXACT(A.KryteriaFormalne[[#This Row],[Tak]],""),EXACT(A.KryteriaFormalne[[#This Row],[Nie]],"")),"X","")</f>
        <v>X</v>
      </c>
      <c r="M13" s="72"/>
    </row>
    <row r="14" spans="1:13" ht="85.5" customHeight="1">
      <c r="A14" s="66">
        <v>9</v>
      </c>
      <c r="B14" s="67" t="s">
        <v>119</v>
      </c>
      <c r="C14" s="67" t="s">
        <v>35</v>
      </c>
      <c r="D14" s="68"/>
      <c r="E14" s="68"/>
      <c r="F14" s="74"/>
      <c r="G14" s="70" t="str">
        <f>IF(OR(EXACT(A.KryteriaFormalne[[#This Row],[Tak]],"X"),EXACT(A.KryteriaFormalne[[#This Row],[Nie dotyczy]],"X")),"X","")</f>
        <v/>
      </c>
      <c r="H14" s="71" t="str">
        <f>IF(AND(EXACT(A.KryteriaFormalne[[#This Row],[Nie]],""),EXACT(A.KryteriaFormalne[[#This Row],[Nie dotyczy]],"")),"X","")</f>
        <v>X</v>
      </c>
      <c r="I14" s="72"/>
      <c r="J14" s="57" t="str">
        <f>IF(AND(EXACT(A.KryteriaFormalne[[#This Row],[Tak]],""),EXACT(A.KryteriaFormalne[[#This Row],[Nie dotyczy]],"")),"X","")</f>
        <v>X</v>
      </c>
      <c r="K14" s="72"/>
      <c r="L14" s="57" t="str">
        <f>IF(AND(EXACT(A.KryteriaFormalne[[#This Row],[Tak]],""),EXACT(A.KryteriaFormalne[[#This Row],[Nie]],"")),"X","")</f>
        <v>X</v>
      </c>
      <c r="M14" s="72"/>
    </row>
    <row r="15" spans="1:13" ht="96.75" customHeight="1">
      <c r="A15" s="66">
        <v>10</v>
      </c>
      <c r="B15" s="67" t="s">
        <v>36</v>
      </c>
      <c r="C15" s="67" t="s">
        <v>37</v>
      </c>
      <c r="D15" s="68"/>
      <c r="E15" s="68"/>
      <c r="F15" s="74"/>
      <c r="G15" s="70" t="str">
        <f>IF(OR(EXACT(A.KryteriaFormalne[[#This Row],[Tak]],"X"),EXACT(A.KryteriaFormalne[[#This Row],[Nie dotyczy]],"X")),"X","")</f>
        <v/>
      </c>
      <c r="H15" s="71" t="str">
        <f>IF(AND(EXACT(A.KryteriaFormalne[[#This Row],[Nie]],""),EXACT(A.KryteriaFormalne[[#This Row],[Nie dotyczy]],"")),"X","")</f>
        <v>X</v>
      </c>
      <c r="I15" s="72"/>
      <c r="J15" s="57" t="str">
        <f>IF(AND(EXACT(A.KryteriaFormalne[[#This Row],[Tak]],""),EXACT(A.KryteriaFormalne[[#This Row],[Nie dotyczy]],"")),"X","")</f>
        <v>X</v>
      </c>
      <c r="K15" s="72"/>
      <c r="L15" s="57" t="str">
        <f>IF(AND(EXACT(A.KryteriaFormalne[[#This Row],[Tak]],""),EXACT(A.KryteriaFormalne[[#This Row],[Nie]],"")),"X","")</f>
        <v>X</v>
      </c>
      <c r="M15" s="72"/>
    </row>
    <row r="16" spans="1:13" ht="15.75">
      <c r="A16" s="75"/>
      <c r="B16" s="76"/>
      <c r="C16" s="76"/>
      <c r="D16" s="68"/>
      <c r="E16" s="68"/>
      <c r="F16" s="68"/>
      <c r="H16" s="71"/>
      <c r="I16" s="72"/>
      <c r="K16" s="72"/>
      <c r="M16" s="72"/>
    </row>
    <row r="17" spans="1:7" s="60" customFormat="1" ht="15.75">
      <c r="B17" s="77"/>
      <c r="C17" s="78" t="s">
        <v>38</v>
      </c>
      <c r="D17" s="79"/>
      <c r="E17" s="79"/>
      <c r="G17" s="80"/>
    </row>
    <row r="18" spans="1:7" s="60" customFormat="1" ht="19.5" customHeight="1" thickBot="1">
      <c r="B18" s="77"/>
      <c r="D18" s="81" t="s">
        <v>39</v>
      </c>
      <c r="E18" s="82" t="s">
        <v>40</v>
      </c>
      <c r="G18" s="80"/>
    </row>
    <row r="19" spans="1:7" s="60" customFormat="1" ht="15.75">
      <c r="B19" s="60" t="s">
        <v>95</v>
      </c>
      <c r="C19" s="80"/>
      <c r="D19" s="83" t="str">
        <f>IF(AND(OR(EXACT(D6,"X"),EXACT(F6,"X")),OR(EXACT(D7,"X"),EXACT(F7,"X")),OR(EXACT(D8,"X"),EXACT(F8,"X")),OR(EXACT(D9,"X"),EXACT(F9,"X")),OR(EXACT(D10,"X"),EXACT(F10,"X")),OR(EXACT(D11,"X"),EXACT(F11,"X")),OR(EXACT(D12,"X"),EXACT(F12,"X")),OR(EXACT(D13,"X"),EXACT(F13,"X")),OR(EXACT(D14,"X"),EXACT(F14,"X")),OR(EXACT(D15,"X"),EXACT(F15,"X"))),"X"," ")</f>
        <v xml:space="preserve"> </v>
      </c>
      <c r="E19" s="84" t="str">
        <f>IF((LEN(TRIM(CONCATENATE(E6,E7,E8,E9,E10,E11,E12,E13,E14,E15)))&gt;0),"X","")</f>
        <v/>
      </c>
      <c r="G19" s="80"/>
    </row>
    <row r="20" spans="1:7" ht="15.75">
      <c r="A20" s="60"/>
      <c r="B20" s="130"/>
      <c r="C20" s="77"/>
      <c r="D20" s="60"/>
      <c r="E20" s="60"/>
      <c r="F20" s="60"/>
    </row>
    <row r="21" spans="1:7" ht="15.75">
      <c r="A21" s="60"/>
      <c r="B21" s="85"/>
      <c r="C21" s="179" t="s">
        <v>120</v>
      </c>
      <c r="D21" s="60"/>
      <c r="E21" s="60"/>
      <c r="F21" s="60"/>
    </row>
    <row r="22" spans="1:7" ht="15">
      <c r="C22" s="179" t="s">
        <v>121</v>
      </c>
    </row>
  </sheetData>
  <protectedRanges>
    <protectedRange sqref="D18:E18" name="Zakres9"/>
  </protectedRanges>
  <conditionalFormatting sqref="C19">
    <cfRule type="notContainsBlanks" dxfId="56" priority="1">
      <formula>LEN(TRIM(C19))&gt;0</formula>
    </cfRule>
  </conditionalFormatting>
  <dataValidations count="30">
    <dataValidation type="list" allowBlank="1" showInputMessage="1" showErrorMessage="1" sqref="E15:E16">
      <formula1>$J$15:$K$15</formula1>
    </dataValidation>
    <dataValidation type="list" allowBlank="1" showInputMessage="1" showErrorMessage="1" sqref="D15:D16">
      <formula1>$H$15:$I$15</formula1>
    </dataValidation>
    <dataValidation type="list" allowBlank="1" showInputMessage="1" showErrorMessage="1" sqref="F14">
      <formula1>$L$14:$M$14</formula1>
    </dataValidation>
    <dataValidation type="list" allowBlank="1" showInputMessage="1" showErrorMessage="1" sqref="E14">
      <formula1>$J$14:$K$14</formula1>
    </dataValidation>
    <dataValidation type="list" allowBlank="1" showInputMessage="1" showErrorMessage="1" sqref="D14">
      <formula1>$H$14:$I$14</formula1>
    </dataValidation>
    <dataValidation type="list" allowBlank="1" showInputMessage="1" showErrorMessage="1" sqref="F13">
      <formula1>$L$13:$M$13</formula1>
    </dataValidation>
    <dataValidation type="list" allowBlank="1" showInputMessage="1" showErrorMessage="1" sqref="E13">
      <formula1>$J$13:$K$13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F12">
      <formula1>$L$12:$M$12</formula1>
    </dataValidation>
    <dataValidation type="list" allowBlank="1" showInputMessage="1" showErrorMessage="1" sqref="E12">
      <formula1>$J$12:$K$12</formula1>
    </dataValidation>
    <dataValidation type="list" allowBlank="1" showInputMessage="1" showErrorMessage="1" sqref="D12">
      <formula1>$H$12:$I$12</formula1>
    </dataValidation>
    <dataValidation type="list" allowBlank="1" showInputMessage="1" showErrorMessage="1" sqref="F11">
      <formula1>$L$11:$M$11</formula1>
    </dataValidation>
    <dataValidation type="list" allowBlank="1" showInputMessage="1" showErrorMessage="1" sqref="E11">
      <formula1>$J$11:$K$11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F10">
      <formula1>$L$10:$M$10</formula1>
    </dataValidation>
    <dataValidation type="list" allowBlank="1" showInputMessage="1" showErrorMessage="1" sqref="E10">
      <formula1>$J$10:$K$10</formula1>
    </dataValidation>
    <dataValidation type="list" allowBlank="1" showInputMessage="1" showErrorMessage="1" sqref="D10">
      <formula1>$H$10:$I$10</formula1>
    </dataValidation>
    <dataValidation type="list" allowBlank="1" showInputMessage="1" showErrorMessage="1" sqref="F9">
      <formula1>$L$9:$M$9</formula1>
    </dataValidation>
    <dataValidation type="list" allowBlank="1" showInputMessage="1" showErrorMessage="1" sqref="E9">
      <formula1>$J$9:$K$9</formula1>
    </dataValidation>
    <dataValidation type="list" allowBlank="1" showInputMessage="1" showErrorMessage="1" sqref="D9">
      <formula1>$H$9:$I$9</formula1>
    </dataValidation>
    <dataValidation type="list" allowBlank="1" showInputMessage="1" showErrorMessage="1" sqref="F8">
      <formula1>$L$8:$M$8</formula1>
    </dataValidation>
    <dataValidation type="list" allowBlank="1" showInputMessage="1" showErrorMessage="1" sqref="E8">
      <formula1>$J$8:$K$8</formula1>
    </dataValidation>
    <dataValidation type="list" allowBlank="1" showInputMessage="1" showErrorMessage="1" sqref="D8">
      <formula1>$H$8:$I$8</formula1>
    </dataValidation>
    <dataValidation type="list" allowBlank="1" showInputMessage="1" showErrorMessage="1" sqref="F7">
      <formula1>$L$7:$M$7</formula1>
    </dataValidation>
    <dataValidation type="list" allowBlank="1" showInputMessage="1" showErrorMessage="1" sqref="E7">
      <formula1>$J$7:$K$7</formula1>
    </dataValidation>
    <dataValidation type="list" allowBlank="1" showInputMessage="1" showErrorMessage="1" sqref="D7">
      <formula1>$H$7:$I$7</formula1>
    </dataValidation>
    <dataValidation type="list" allowBlank="1" showInputMessage="1" showErrorMessage="1" sqref="F6">
      <formula1>$L$6:$M$6</formula1>
    </dataValidation>
    <dataValidation type="list" allowBlank="1" showInputMessage="1" showErrorMessage="1" sqref="E6">
      <formula1>$J$6:$K$6</formula1>
    </dataValidation>
    <dataValidation type="list" allowBlank="1" showInputMessage="1" showErrorMessage="1" errorTitle="poprawne zaznaczenie" error="X (dużą literą)" sqref="D6">
      <formula1>$H$6:$I$6</formula1>
    </dataValidation>
    <dataValidation type="list" allowBlank="1" showInputMessage="1" showErrorMessage="1" sqref="F15:F16">
      <formula1>$L$15:$M$15</formula1>
    </dataValidation>
  </dataValidations>
  <pageMargins left="0.23622047244094491" right="0.23622047244094491" top="0.39370078740157483" bottom="0.74803149606299213" header="0.31496062992125984" footer="0.31496062992125984"/>
  <pageSetup paperSize="9" scale="79" fitToHeight="0" orientation="landscape" r:id="rId1"/>
  <headerFooter>
    <oddFooter xml:space="preserve">&amp;C&amp;"-,Standardowy"Strona &amp;P z &amp;N&amp;"Arial,Normalny"
</oddFooter>
  </headerFooter>
  <rowBreaks count="1" manualBreakCount="1">
    <brk id="9" max="5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N57"/>
  <sheetViews>
    <sheetView view="pageBreakPreview" topLeftCell="A31" zoomScaleNormal="100" zoomScaleSheetLayoutView="100" workbookViewId="0">
      <selection activeCell="C51" sqref="C51:C52"/>
    </sheetView>
  </sheetViews>
  <sheetFormatPr defaultRowHeight="12.75"/>
  <cols>
    <col min="1" max="1" width="9.140625" style="87"/>
    <col min="2" max="2" width="29.5703125" style="57" customWidth="1"/>
    <col min="3" max="3" width="115" style="57" customWidth="1"/>
    <col min="4" max="4" width="8.140625" style="57" customWidth="1"/>
    <col min="5" max="5" width="8.5703125" style="57" customWidth="1"/>
    <col min="6" max="6" width="10.7109375" style="57" customWidth="1"/>
    <col min="7" max="7" width="16.28515625" style="57" hidden="1" customWidth="1"/>
    <col min="8" max="14" width="9.140625" style="57" hidden="1" customWidth="1"/>
    <col min="15" max="16384" width="9.140625" style="57"/>
  </cols>
  <sheetData>
    <row r="1" spans="1:14">
      <c r="B1" s="88" t="str">
        <f>NagAOC!A18</f>
        <v>Numer ewidencyjny wniosku:</v>
      </c>
      <c r="C1" s="89" t="str">
        <f>[1]NagAOC!B18</f>
        <v xml:space="preserve"> </v>
      </c>
    </row>
    <row r="2" spans="1:14">
      <c r="B2" s="88"/>
      <c r="C2" s="89"/>
    </row>
    <row r="3" spans="1:14" ht="15.75">
      <c r="A3" s="90" t="s">
        <v>41</v>
      </c>
      <c r="B3" s="60"/>
      <c r="C3" s="60"/>
      <c r="D3" s="60"/>
      <c r="E3" s="60"/>
      <c r="F3" s="60"/>
      <c r="G3" s="60"/>
    </row>
    <row r="4" spans="1:14" ht="15.75">
      <c r="A4" s="91" t="s">
        <v>16</v>
      </c>
      <c r="B4" s="60"/>
      <c r="C4" s="60"/>
      <c r="D4" s="60"/>
      <c r="E4" s="60"/>
      <c r="F4" s="60"/>
      <c r="G4" s="60"/>
    </row>
    <row r="5" spans="1:14" ht="13.5" thickBot="1">
      <c r="A5" s="92" t="s">
        <v>11</v>
      </c>
      <c r="B5" s="93" t="s">
        <v>42</v>
      </c>
      <c r="C5" s="93" t="s">
        <v>13</v>
      </c>
      <c r="D5" s="93" t="s">
        <v>17</v>
      </c>
      <c r="E5" s="93" t="s">
        <v>18</v>
      </c>
      <c r="F5" s="94" t="s">
        <v>19</v>
      </c>
      <c r="G5" s="95" t="s">
        <v>20</v>
      </c>
    </row>
    <row r="6" spans="1:14" ht="54.75" customHeight="1">
      <c r="A6" s="96">
        <v>1</v>
      </c>
      <c r="B6" s="97" t="s">
        <v>43</v>
      </c>
      <c r="C6" s="98" t="s">
        <v>44</v>
      </c>
      <c r="D6" s="99"/>
      <c r="E6" s="100"/>
      <c r="F6" s="100"/>
      <c r="G6" s="101" t="str">
        <f>IF(OR(EXACT(B.KryteriaDopOgólne[[#This Row],[Tak]],"X"),EXACT(B.KryteriaDopOgólne[[#This Row],[Nie dotyczy]],"X")),"X","")</f>
        <v/>
      </c>
      <c r="I6" s="71" t="str">
        <f>IF(AND(EXACT(B.KryteriaDopOgólne[[#This Row],[Nie]],""),EXACT(B.KryteriaDopOgólne[[#This Row],[Nie dotyczy]],"")),"X","")</f>
        <v>X</v>
      </c>
      <c r="J6" s="71"/>
      <c r="K6" s="57" t="str">
        <f>IF(AND(EXACT(B.KryteriaDopOgólne[[#This Row],[Tak]],""),EXACT(B.KryteriaDopOgólne[[#This Row],[Nie dotyczy]],"")),"X","")</f>
        <v>X</v>
      </c>
      <c r="L6" s="72"/>
      <c r="M6" s="57" t="str">
        <f>IF(AND(EXACT(B.KryteriaDopOgólne[[#This Row],[Tak]],""),EXACT(B.KryteriaDopOgólne[[#This Row],[Nie]],"")),"X","")</f>
        <v>X</v>
      </c>
      <c r="N6" s="72"/>
    </row>
    <row r="7" spans="1:14" ht="146.25" customHeight="1">
      <c r="A7" s="102">
        <v>2</v>
      </c>
      <c r="B7" s="103" t="s">
        <v>45</v>
      </c>
      <c r="C7" s="104" t="s">
        <v>46</v>
      </c>
      <c r="D7" s="105"/>
      <c r="E7" s="106"/>
      <c r="F7" s="106" t="s">
        <v>47</v>
      </c>
      <c r="G7" s="107" t="str">
        <f>IF(OR(EXACT(B.KryteriaDopOgólne[[#This Row],[Tak]],"X"),EXACT(B.KryteriaDopOgólne[[#This Row],[Nie dotyczy]],"X")),"X","")</f>
        <v/>
      </c>
      <c r="I7" s="71" t="str">
        <f>IF(AND(EXACT(B.KryteriaDopOgólne[[#This Row],[Nie]],""),EXACT(B.KryteriaDopOgólne[[#This Row],[Nie dotyczy]],"")),"X","")</f>
        <v>X</v>
      </c>
      <c r="J7" s="72"/>
      <c r="K7" s="57" t="str">
        <f>IF(AND(EXACT(B.KryteriaDopOgólne[[#This Row],[Tak]],""),EXACT(B.KryteriaDopOgólne[[#This Row],[Nie dotyczy]],"")),"X","")</f>
        <v>X</v>
      </c>
      <c r="L7" s="72"/>
      <c r="M7" s="57" t="str">
        <f>IF(AND(EXACT(B.KryteriaDopOgólne[[#This Row],[Tak]],""),EXACT(B.KryteriaDopOgólne[[#This Row],[Nie]],"")),"X","")</f>
        <v>X</v>
      </c>
      <c r="N7" s="72"/>
    </row>
    <row r="8" spans="1:14" ht="189" customHeight="1">
      <c r="A8" s="102">
        <v>3</v>
      </c>
      <c r="B8" s="103" t="s">
        <v>48</v>
      </c>
      <c r="C8" s="104" t="s">
        <v>49</v>
      </c>
      <c r="D8" s="105"/>
      <c r="E8" s="106"/>
      <c r="F8" s="106"/>
      <c r="G8" s="107" t="str">
        <f>IF(OR(EXACT(B.KryteriaDopOgólne[[#This Row],[Tak]],"X"),EXACT(B.KryteriaDopOgólne[[#This Row],[Nie dotyczy]],"X")),"X","")</f>
        <v/>
      </c>
      <c r="I8" s="71" t="str">
        <f>IF(AND(EXACT(B.KryteriaDopOgólne[[#This Row],[Nie]],""),EXACT(B.KryteriaDopOgólne[[#This Row],[Nie dotyczy]],"")),"X","")</f>
        <v>X</v>
      </c>
      <c r="J8" s="72"/>
      <c r="K8" s="57" t="str">
        <f>IF(AND(EXACT(B.KryteriaDopOgólne[[#This Row],[Tak]],""),EXACT(B.KryteriaDopOgólne[[#This Row],[Nie dotyczy]],"")),"X","")</f>
        <v>X</v>
      </c>
      <c r="L8" s="72"/>
      <c r="M8" s="57" t="str">
        <f>IF(AND(EXACT(B.KryteriaDopOgólne[[#This Row],[Tak]],""),EXACT(B.KryteriaDopOgólne[[#This Row],[Nie]],"")),"X","")</f>
        <v>X</v>
      </c>
      <c r="N8" s="72"/>
    </row>
    <row r="9" spans="1:14" ht="89.25" customHeight="1">
      <c r="A9" s="102">
        <v>4</v>
      </c>
      <c r="B9" s="103" t="s">
        <v>50</v>
      </c>
      <c r="C9" s="104" t="s">
        <v>51</v>
      </c>
      <c r="D9" s="105"/>
      <c r="E9" s="106"/>
      <c r="F9" s="106"/>
      <c r="G9" s="107" t="str">
        <f>IF(OR(EXACT(B.KryteriaDopOgólne[[#This Row],[Tak]],"X"),EXACT(B.KryteriaDopOgólne[[#This Row],[Nie dotyczy]],"X")),"X","")</f>
        <v/>
      </c>
      <c r="I9" s="71" t="str">
        <f>IF(AND(EXACT(B.KryteriaDopOgólne[[#This Row],[Nie]],""),EXACT(B.KryteriaDopOgólne[[#This Row],[Nie dotyczy]],"")),"X","")</f>
        <v>X</v>
      </c>
      <c r="J9" s="72"/>
      <c r="K9" s="57" t="str">
        <f>IF(AND(EXACT(B.KryteriaDopOgólne[[#This Row],[Tak]],""),EXACT(B.KryteriaDopOgólne[[#This Row],[Nie dotyczy]],"")),"X","")</f>
        <v>X</v>
      </c>
      <c r="L9" s="72"/>
      <c r="M9" s="57" t="str">
        <f>IF(AND(EXACT(B.KryteriaDopOgólne[[#This Row],[Tak]],""),EXACT(B.KryteriaDopOgólne[[#This Row],[Nie]],"")),"X","")</f>
        <v>X</v>
      </c>
      <c r="N9" s="72"/>
    </row>
    <row r="10" spans="1:14" ht="161.25" customHeight="1">
      <c r="A10" s="102">
        <v>5</v>
      </c>
      <c r="B10" s="103" t="s">
        <v>52</v>
      </c>
      <c r="C10" s="104" t="s">
        <v>53</v>
      </c>
      <c r="D10" s="105"/>
      <c r="E10" s="106"/>
      <c r="F10" s="106"/>
      <c r="G10" s="107" t="str">
        <f>IF(OR(EXACT(B.KryteriaDopOgólne[[#This Row],[Tak]],"X"),EXACT(B.KryteriaDopOgólne[[#This Row],[Nie dotyczy]],"X")),"X","")</f>
        <v/>
      </c>
      <c r="I10" s="71" t="str">
        <f>IF(AND(EXACT(B.KryteriaDopOgólne[[#This Row],[Nie]],""),EXACT(B.KryteriaDopOgólne[[#This Row],[Nie dotyczy]],"")),"X","")</f>
        <v>X</v>
      </c>
      <c r="J10" s="72"/>
      <c r="K10" s="57" t="str">
        <f>IF(AND(EXACT(B.KryteriaDopOgólne[[#This Row],[Tak]],""),EXACT(B.KryteriaDopOgólne[[#This Row],[Nie dotyczy]],"")),"X","")</f>
        <v>X</v>
      </c>
      <c r="L10" s="72"/>
      <c r="M10" s="57" t="str">
        <f>IF(AND(EXACT(B.KryteriaDopOgólne[[#This Row],[Tak]],""),EXACT(B.KryteriaDopOgólne[[#This Row],[Nie]],"")),"X","")</f>
        <v>X</v>
      </c>
      <c r="N10" s="72"/>
    </row>
    <row r="11" spans="1:14" ht="60" customHeight="1">
      <c r="A11" s="102">
        <v>6</v>
      </c>
      <c r="B11" s="103" t="s">
        <v>54</v>
      </c>
      <c r="C11" s="104" t="s">
        <v>55</v>
      </c>
      <c r="D11" s="105"/>
      <c r="E11" s="106"/>
      <c r="F11" s="106"/>
      <c r="G11" s="107" t="str">
        <f>IF(OR(EXACT(B.KryteriaDopOgólne[[#This Row],[Tak]],"X"),EXACT(B.KryteriaDopOgólne[[#This Row],[Nie dotyczy]],"X")),"X","")</f>
        <v/>
      </c>
      <c r="I11" s="71" t="str">
        <f>IF(AND(EXACT(B.KryteriaDopOgólne[[#This Row],[Nie]],""),EXACT(B.KryteriaDopOgólne[[#This Row],[Nie dotyczy]],"")),"X","")</f>
        <v>X</v>
      </c>
      <c r="J11" s="72"/>
      <c r="K11" s="57" t="str">
        <f>IF(AND(EXACT(B.KryteriaDopOgólne[[#This Row],[Tak]],""),EXACT(B.KryteriaDopOgólne[[#This Row],[Nie dotyczy]],"")),"X","")</f>
        <v>X</v>
      </c>
      <c r="L11" s="72"/>
      <c r="M11" s="57" t="str">
        <f>IF(AND(EXACT(B.KryteriaDopOgólne[[#This Row],[Tak]],""),EXACT(B.KryteriaDopOgólne[[#This Row],[Nie]],"")),"X","")</f>
        <v>X</v>
      </c>
      <c r="N11" s="72"/>
    </row>
    <row r="12" spans="1:14" ht="81.75" customHeight="1">
      <c r="A12" s="102">
        <v>7</v>
      </c>
      <c r="B12" s="103" t="s">
        <v>56</v>
      </c>
      <c r="C12" s="104" t="s">
        <v>57</v>
      </c>
      <c r="D12" s="105"/>
      <c r="E12" s="106"/>
      <c r="F12" s="106"/>
      <c r="G12" s="107" t="str">
        <f>IF(OR(EXACT(B.KryteriaDopOgólne[[#This Row],[Tak]],"X"),EXACT(B.KryteriaDopOgólne[[#This Row],[Nie dotyczy]],"X")),"X","")</f>
        <v/>
      </c>
      <c r="I12" s="71" t="str">
        <f>IF(AND(EXACT(B.KryteriaDopOgólne[[#This Row],[Nie]],""),EXACT(B.KryteriaDopOgólne[[#This Row],[Nie dotyczy]],"")),"X","")</f>
        <v>X</v>
      </c>
      <c r="J12" s="72"/>
      <c r="K12" s="57" t="str">
        <f>IF(AND(EXACT(B.KryteriaDopOgólne[[#This Row],[Tak]],""),EXACT(B.KryteriaDopOgólne[[#This Row],[Nie dotyczy]],"")),"X","")</f>
        <v>X</v>
      </c>
      <c r="L12" s="72"/>
      <c r="M12" s="57" t="str">
        <f>IF(AND(EXACT(B.KryteriaDopOgólne[[#This Row],[Tak]],""),EXACT(B.KryteriaDopOgólne[[#This Row],[Nie]],"")),"X","")</f>
        <v>X</v>
      </c>
      <c r="N12" s="72"/>
    </row>
    <row r="13" spans="1:14" ht="144.75" customHeight="1">
      <c r="A13" s="102">
        <v>8</v>
      </c>
      <c r="B13" s="103" t="s">
        <v>115</v>
      </c>
      <c r="C13" s="103" t="s">
        <v>116</v>
      </c>
      <c r="D13" s="105"/>
      <c r="E13" s="106"/>
      <c r="F13" s="106" t="s">
        <v>47</v>
      </c>
      <c r="G13" s="107" t="str">
        <f>IF(OR(EXACT(B.KryteriaDopOgólne[[#This Row],[Tak]],"X"),EXACT(B.KryteriaDopOgólne[[#This Row],[Nie dotyczy]],"X")),"X","")</f>
        <v/>
      </c>
      <c r="I13" s="71" t="str">
        <f>IF(AND(EXACT(B.KryteriaDopOgólne[[#This Row],[Nie]],""),EXACT(B.KryteriaDopOgólne[[#This Row],[Nie dotyczy]],"")),"X","")</f>
        <v>X</v>
      </c>
      <c r="J13" s="72"/>
      <c r="K13" s="57" t="str">
        <f>IF(AND(EXACT(B.KryteriaDopOgólne[[#This Row],[Tak]],""),EXACT(B.KryteriaDopOgólne[[#This Row],[Nie dotyczy]],"")),"X","")</f>
        <v>X</v>
      </c>
      <c r="L13" s="72"/>
      <c r="M13" s="57" t="str">
        <f>IF(AND(EXACT(B.KryteriaDopOgólne[[#This Row],[Tak]],""),EXACT(B.KryteriaDopOgólne[[#This Row],[Nie]],"")),"X","")</f>
        <v>X</v>
      </c>
      <c r="N13" s="72"/>
    </row>
    <row r="14" spans="1:14" ht="245.25" customHeight="1">
      <c r="A14" s="102">
        <v>9</v>
      </c>
      <c r="B14" s="103" t="s">
        <v>58</v>
      </c>
      <c r="C14" s="104" t="s">
        <v>59</v>
      </c>
      <c r="D14" s="105"/>
      <c r="E14" s="106"/>
      <c r="F14" s="106"/>
      <c r="G14" s="107" t="str">
        <f>IF(OR(EXACT(B.KryteriaDopOgólne[[#This Row],[Tak]],"X"),EXACT(B.KryteriaDopOgólne[[#This Row],[Nie dotyczy]],"X")),"X","")</f>
        <v/>
      </c>
      <c r="I14" s="71" t="str">
        <f>IF(AND(EXACT(B.KryteriaDopOgólne[[#This Row],[Nie]],""),EXACT(B.KryteriaDopOgólne[[#This Row],[Nie dotyczy]],"")),"X","")</f>
        <v>X</v>
      </c>
      <c r="J14" s="72"/>
      <c r="K14" s="57" t="str">
        <f>IF(AND(EXACT(B.KryteriaDopOgólne[[#This Row],[Tak]],""),EXACT(B.KryteriaDopOgólne[[#This Row],[Nie dotyczy]],"")),"X","")</f>
        <v>X</v>
      </c>
      <c r="L14" s="72"/>
      <c r="M14" s="57" t="str">
        <f>IF(AND(EXACT(B.KryteriaDopOgólne[[#This Row],[Tak]],""),EXACT(B.KryteriaDopOgólne[[#This Row],[Nie]],"")),"X","")</f>
        <v>X</v>
      </c>
      <c r="N14" s="72"/>
    </row>
    <row r="15" spans="1:14" ht="90.75" customHeight="1">
      <c r="A15" s="102">
        <v>10</v>
      </c>
      <c r="B15" s="103" t="s">
        <v>60</v>
      </c>
      <c r="C15" s="104" t="s">
        <v>61</v>
      </c>
      <c r="D15" s="105"/>
      <c r="E15" s="106"/>
      <c r="F15" s="106"/>
      <c r="G15" s="107" t="str">
        <f>IF(OR(EXACT(B.KryteriaDopOgólne[[#This Row],[Tak]],"X"),EXACT(B.KryteriaDopOgólne[[#This Row],[Nie dotyczy]],"X")),"X","")</f>
        <v/>
      </c>
      <c r="I15" s="71" t="str">
        <f>IF(AND(EXACT(B.KryteriaDopOgólne[[#This Row],[Nie]],""),EXACT(B.KryteriaDopOgólne[[#This Row],[Nie dotyczy]],"")),"X","")</f>
        <v>X</v>
      </c>
      <c r="J15" s="72"/>
      <c r="K15" s="57" t="str">
        <f>IF(AND(EXACT(B.KryteriaDopOgólne[[#This Row],[Tak]],""),EXACT(B.KryteriaDopOgólne[[#This Row],[Nie dotyczy]],"")),"X","")</f>
        <v>X</v>
      </c>
      <c r="L15" s="72"/>
      <c r="M15" s="57" t="str">
        <f>IF(AND(EXACT(B.KryteriaDopOgólne[[#This Row],[Tak]],""),EXACT(B.KryteriaDopOgólne[[#This Row],[Nie]],"")),"X","")</f>
        <v>X</v>
      </c>
      <c r="N15" s="72"/>
    </row>
    <row r="16" spans="1:14" ht="140.25">
      <c r="A16" s="102">
        <v>11</v>
      </c>
      <c r="B16" s="103" t="s">
        <v>62</v>
      </c>
      <c r="C16" s="104" t="s">
        <v>63</v>
      </c>
      <c r="D16" s="105"/>
      <c r="E16" s="106"/>
      <c r="F16" s="106"/>
      <c r="G16" s="107" t="str">
        <f>IF(OR(EXACT(B.KryteriaDopOgólne[[#This Row],[Tak]],"X"),EXACT(B.KryteriaDopOgólne[[#This Row],[Nie dotyczy]],"X")),"X","")</f>
        <v/>
      </c>
      <c r="I16" s="71" t="str">
        <f>IF(AND(EXACT(B.KryteriaDopOgólne[[#This Row],[Nie]],""),EXACT(B.KryteriaDopOgólne[[#This Row],[Nie dotyczy]],"")),"X","")</f>
        <v>X</v>
      </c>
      <c r="J16" s="72"/>
      <c r="K16" s="57" t="str">
        <f>IF(AND(EXACT(B.KryteriaDopOgólne[[#This Row],[Tak]],""),EXACT(B.KryteriaDopOgólne[[#This Row],[Nie dotyczy]],"")),"X","")</f>
        <v>X</v>
      </c>
      <c r="L16" s="72"/>
      <c r="M16" s="57" t="str">
        <f>IF(AND(EXACT(B.KryteriaDopOgólne[[#This Row],[Tak]],""),EXACT(B.KryteriaDopOgólne[[#This Row],[Nie]],"")),"X","")</f>
        <v>X</v>
      </c>
      <c r="N16" s="72"/>
    </row>
    <row r="17" spans="1:14" ht="84" customHeight="1">
      <c r="A17" s="102">
        <v>12</v>
      </c>
      <c r="B17" s="103" t="s">
        <v>64</v>
      </c>
      <c r="C17" s="104" t="s">
        <v>65</v>
      </c>
      <c r="D17" s="105"/>
      <c r="E17" s="106"/>
      <c r="F17" s="106"/>
      <c r="G17" s="107" t="str">
        <f>IF(OR(EXACT(B.KryteriaDopOgólne[[#This Row],[Tak]],"X"),EXACT(B.KryteriaDopOgólne[[#This Row],[Nie dotyczy]],"X")),"X","")</f>
        <v/>
      </c>
      <c r="I17" s="71" t="str">
        <f>IF(AND(EXACT(B.KryteriaDopOgólne[[#This Row],[Nie]],""),EXACT(B.KryteriaDopOgólne[[#This Row],[Nie dotyczy]],"")),"X","")</f>
        <v>X</v>
      </c>
      <c r="J17" s="72"/>
      <c r="K17" s="57" t="str">
        <f>IF(AND(EXACT(B.KryteriaDopOgólne[[#This Row],[Tak]],""),EXACT(B.KryteriaDopOgólne[[#This Row],[Nie dotyczy]],"")),"X","")</f>
        <v>X</v>
      </c>
      <c r="L17" s="72"/>
      <c r="M17" s="57" t="str">
        <f>IF(AND(EXACT(B.KryteriaDopOgólne[[#This Row],[Tak]],""),EXACT(B.KryteriaDopOgólne[[#This Row],[Nie]],"")),"X","")</f>
        <v>X</v>
      </c>
      <c r="N17" s="72"/>
    </row>
    <row r="18" spans="1:14" ht="77.25" customHeight="1">
      <c r="A18" s="108">
        <v>13</v>
      </c>
      <c r="B18" s="109" t="s">
        <v>66</v>
      </c>
      <c r="C18" s="109" t="s">
        <v>67</v>
      </c>
      <c r="D18" s="105"/>
      <c r="E18" s="106"/>
      <c r="F18" s="106"/>
      <c r="G18" s="107" t="str">
        <f>IF(OR(EXACT(B.KryteriaDopOgólne[[#This Row],[Tak]],"X"),EXACT(B.KryteriaDopOgólne[[#This Row],[Nie dotyczy]],"X")),"X","")</f>
        <v/>
      </c>
      <c r="I18" s="71" t="str">
        <f>IF(AND(EXACT(B.KryteriaDopOgólne[[#This Row],[Nie]],""),EXACT(B.KryteriaDopOgólne[[#This Row],[Nie dotyczy]],"")),"X","")</f>
        <v>X</v>
      </c>
      <c r="J18" s="72"/>
      <c r="K18" s="57" t="str">
        <f>IF(AND(EXACT(B.KryteriaDopOgólne[[#This Row],[Tak]],""),EXACT(B.KryteriaDopOgólne[[#This Row],[Nie dotyczy]],"")),"X","")</f>
        <v>X</v>
      </c>
      <c r="L18" s="72"/>
      <c r="M18" s="57" t="str">
        <f>IF(AND(EXACT(B.KryteriaDopOgólne[[#This Row],[Tak]],""),EXACT(B.KryteriaDopOgólne[[#This Row],[Nie]],"")),"X","")</f>
        <v>X</v>
      </c>
      <c r="N18" s="72"/>
    </row>
    <row r="19" spans="1:14">
      <c r="A19" s="110" t="s">
        <v>68</v>
      </c>
      <c r="B19" s="111"/>
      <c r="C19" s="111"/>
      <c r="D19" s="55"/>
      <c r="E19" s="55"/>
      <c r="F19" s="55"/>
      <c r="G19" s="55"/>
    </row>
    <row r="20" spans="1:14" s="116" customFormat="1">
      <c r="A20" s="112"/>
      <c r="B20" s="113" t="str">
        <f>NagAOC!A18</f>
        <v>Numer ewidencyjny wniosku:</v>
      </c>
      <c r="C20" s="113" t="str">
        <f>NagAOC!B18</f>
        <v xml:space="preserve"> </v>
      </c>
      <c r="D20" s="115"/>
      <c r="E20" s="115"/>
      <c r="F20" s="115"/>
      <c r="G20" s="115"/>
    </row>
    <row r="21" spans="1:14" s="116" customFormat="1">
      <c r="A21" s="112"/>
      <c r="B21" s="113"/>
      <c r="C21" s="114"/>
      <c r="D21" s="115"/>
      <c r="E21" s="115"/>
      <c r="F21" s="115"/>
      <c r="G21" s="115"/>
    </row>
    <row r="22" spans="1:14" ht="15.75">
      <c r="A22" s="117" t="s">
        <v>69</v>
      </c>
      <c r="B22" s="111"/>
      <c r="C22" s="111"/>
      <c r="D22" s="55"/>
      <c r="E22" s="55"/>
      <c r="F22" s="55"/>
      <c r="G22" s="55"/>
    </row>
    <row r="23" spans="1:14" ht="15.75">
      <c r="A23" s="118" t="s">
        <v>16</v>
      </c>
      <c r="B23" s="111"/>
      <c r="C23" s="111"/>
      <c r="D23" s="55"/>
      <c r="E23" s="55"/>
      <c r="F23" s="55"/>
      <c r="G23" s="55"/>
    </row>
    <row r="24" spans="1:14" ht="26.25" thickBot="1">
      <c r="A24" s="119" t="s">
        <v>11</v>
      </c>
      <c r="B24" s="120" t="s">
        <v>42</v>
      </c>
      <c r="C24" s="120" t="s">
        <v>13</v>
      </c>
      <c r="D24" s="120" t="s">
        <v>17</v>
      </c>
      <c r="E24" s="120" t="s">
        <v>18</v>
      </c>
      <c r="F24" s="121" t="s">
        <v>19</v>
      </c>
      <c r="G24" s="122" t="s">
        <v>20</v>
      </c>
    </row>
    <row r="25" spans="1:14" ht="42.75">
      <c r="A25" s="123">
        <v>1</v>
      </c>
      <c r="B25" s="124" t="s">
        <v>99</v>
      </c>
      <c r="C25" s="173" t="s">
        <v>100</v>
      </c>
      <c r="D25" s="125"/>
      <c r="E25" s="126"/>
      <c r="F25" s="127"/>
      <c r="G25" s="126" t="str">
        <f>IF(OR(EXACT(B.KryteriaDopSektorowe[[#This Row],[Tak]],"X"),EXACT(B.KryteriaDopSektorowe[[#This Row],[Nie dotyczy]],"X")),"X","")</f>
        <v/>
      </c>
      <c r="I25" s="71" t="str">
        <f>IF(AND(EXACT(B.KryteriaDopSektorowe[[#This Row],[Nie]],""),EXACT(B.KryteriaDopSektorowe[[#This Row],[Nie dotyczy]],"")),"X","")</f>
        <v>X</v>
      </c>
      <c r="J25" s="72"/>
      <c r="K25" s="57" t="str">
        <f>IF(AND(EXACT(B.KryteriaDopSektorowe[[#This Row],[Tak]],""),EXACT(B.KryteriaDopSektorowe[[#This Row],[Nie dotyczy]],"")),"X","")</f>
        <v>X</v>
      </c>
      <c r="L25" s="72"/>
      <c r="M25" s="57" t="str">
        <f>IF(AND(EXACT(B.KryteriaDopSektorowe[[#This Row],[Tak]],""),EXACT(B.KryteriaDopSektorowe[[#This Row],[Nie]],"")),"X","")</f>
        <v>X</v>
      </c>
    </row>
    <row r="26" spans="1:14" ht="72" customHeight="1">
      <c r="A26" s="123">
        <v>2</v>
      </c>
      <c r="B26" s="124" t="s">
        <v>123</v>
      </c>
      <c r="C26" s="124" t="s">
        <v>125</v>
      </c>
      <c r="D26" s="125"/>
      <c r="E26" s="126"/>
      <c r="F26" s="126"/>
      <c r="G26" s="126" t="str">
        <f>IF(OR(EXACT(B.KryteriaDopSektorowe[[#This Row],[Tak]],"X"),EXACT(B.KryteriaDopSektorowe[[#This Row],[Nie dotyczy]],"X")),"X","")</f>
        <v/>
      </c>
      <c r="I26" s="71" t="str">
        <f>IF(AND(EXACT(B.KryteriaDopSektorowe[[#This Row],[Nie]],""),EXACT(B.KryteriaDopSektorowe[[#This Row],[Nie dotyczy]],"")),"X","")</f>
        <v>X</v>
      </c>
      <c r="J26" s="72"/>
      <c r="K26" s="57" t="str">
        <f>IF(AND(EXACT(B.KryteriaDopSektorowe[[#This Row],[Tak]],""),EXACT(B.KryteriaDopSektorowe[[#This Row],[Nie dotyczy]],"")),"X","")</f>
        <v>X</v>
      </c>
      <c r="L26" s="72"/>
      <c r="M26" s="57" t="str">
        <f>IF(AND(EXACT(B.KryteriaDopSektorowe[[#This Row],[Tak]],""),EXACT(B.KryteriaDopSektorowe[[#This Row],[Nie]],"")),"X","")</f>
        <v>X</v>
      </c>
    </row>
    <row r="27" spans="1:14" ht="92.25" customHeight="1">
      <c r="A27" s="123">
        <v>3</v>
      </c>
      <c r="B27" s="124" t="s">
        <v>124</v>
      </c>
      <c r="C27" s="124" t="s">
        <v>126</v>
      </c>
      <c r="D27" s="125"/>
      <c r="E27" s="126"/>
      <c r="F27" s="128"/>
      <c r="G27" s="126" t="str">
        <f>IF(OR(EXACT(B.KryteriaDopSektorowe[[#This Row],[Tak]],"X"),EXACT(B.KryteriaDopSektorowe[[#This Row],[Nie dotyczy]],"X")),"X","")</f>
        <v/>
      </c>
      <c r="I27" s="71" t="str">
        <f>IF(AND(EXACT(B.KryteriaDopSektorowe[[#This Row],[Nie]],""),EXACT(B.KryteriaDopSektorowe[[#This Row],[Nie dotyczy]],"")),"X","")</f>
        <v>X</v>
      </c>
      <c r="J27" s="72"/>
      <c r="K27" s="57" t="str">
        <f>IF(AND(EXACT(B.KryteriaDopSektorowe[[#This Row],[Tak]],""),EXACT(B.KryteriaDopSektorowe[[#This Row],[Nie dotyczy]],"")),"X","")</f>
        <v>X</v>
      </c>
      <c r="L27" s="72"/>
      <c r="M27" s="57" t="str">
        <f>IF(AND(EXACT(B.KryteriaDopSektorowe[[#This Row],[Tak]],""),EXACT(B.KryteriaDopSektorowe[[#This Row],[Nie]],"")),"X","")</f>
        <v>X</v>
      </c>
    </row>
    <row r="28" spans="1:14" ht="66" customHeight="1">
      <c r="A28" s="123">
        <v>4</v>
      </c>
      <c r="B28" s="124" t="s">
        <v>128</v>
      </c>
      <c r="C28" s="124" t="s">
        <v>127</v>
      </c>
      <c r="D28" s="125"/>
      <c r="E28" s="126"/>
      <c r="F28" s="129"/>
      <c r="G28" s="126" t="str">
        <f>IF(OR(EXACT(B.KryteriaDopSektorowe[[#This Row],[Tak]],"X"),EXACT(B.KryteriaDopSektorowe[[#This Row],[Nie dotyczy]],"X")),"X","")</f>
        <v/>
      </c>
      <c r="I28" s="71" t="str">
        <f>IF(AND(EXACT(B.KryteriaDopSektorowe[[#This Row],[Nie]],""),EXACT(B.KryteriaDopSektorowe[[#This Row],[Nie dotyczy]],"")),"X","")</f>
        <v>X</v>
      </c>
      <c r="J28" s="72"/>
      <c r="K28" s="57" t="str">
        <f>IF(AND(EXACT(B.KryteriaDopSektorowe[[#This Row],[Tak]],""),EXACT(B.KryteriaDopSektorowe[[#This Row],[Nie dotyczy]],"")),"X","")</f>
        <v>X</v>
      </c>
      <c r="L28" s="72"/>
      <c r="M28" s="57" t="str">
        <f>IF(AND(EXACT(B.KryteriaDopSektorowe[[#This Row],[Tak]],""),EXACT(B.KryteriaDopSektorowe[[#This Row],[Nie]],"")),"X","")</f>
        <v>X</v>
      </c>
    </row>
    <row r="29" spans="1:14" ht="80.25" customHeight="1">
      <c r="A29" s="123">
        <v>5</v>
      </c>
      <c r="B29" s="124" t="s">
        <v>129</v>
      </c>
      <c r="C29" s="124" t="s">
        <v>130</v>
      </c>
      <c r="D29" s="125"/>
      <c r="E29" s="126"/>
      <c r="F29" s="126"/>
      <c r="G29" s="126" t="str">
        <f>IF(OR(EXACT(B.KryteriaDopSektorowe[[#This Row],[Tak]],"X"),EXACT(B.KryteriaDopSektorowe[[#This Row],[Nie dotyczy]],"X")),"X","")</f>
        <v/>
      </c>
      <c r="I29" s="71" t="str">
        <f>IF(AND(EXACT(B.KryteriaDopSektorowe[[#This Row],[Nie]],""),EXACT(B.KryteriaDopSektorowe[[#This Row],[Nie dotyczy]],"")),"X","")</f>
        <v>X</v>
      </c>
      <c r="J29" s="72"/>
      <c r="K29" s="57" t="str">
        <f>IF(AND(EXACT(B.KryteriaDopSektorowe[[#This Row],[Tak]],""),EXACT(B.KryteriaDopSektorowe[[#This Row],[Nie dotyczy]],"")),"X","")</f>
        <v>X</v>
      </c>
      <c r="L29" s="72"/>
      <c r="M29" s="57" t="str">
        <f>IF(AND(EXACT(B.KryteriaDopSektorowe[[#This Row],[Tak]],""),EXACT(B.KryteriaDopSektorowe[[#This Row],[Nie]],"")),"X","")</f>
        <v>X</v>
      </c>
    </row>
    <row r="30" spans="1:14">
      <c r="A30" s="110" t="s">
        <v>68</v>
      </c>
    </row>
    <row r="31" spans="1:14" s="116" customFormat="1">
      <c r="A31" s="112"/>
      <c r="B31" s="88"/>
      <c r="C31" s="130"/>
    </row>
    <row r="32" spans="1:14">
      <c r="A32" s="110"/>
    </row>
    <row r="33" spans="2:12" ht="15.75">
      <c r="B33" s="131" t="s">
        <v>11</v>
      </c>
      <c r="C33" s="132" t="s">
        <v>70</v>
      </c>
      <c r="D33" s="133" t="s">
        <v>17</v>
      </c>
      <c r="E33" s="134" t="s">
        <v>18</v>
      </c>
    </row>
    <row r="34" spans="2:12" ht="15.75">
      <c r="B34" s="135" t="s">
        <v>71</v>
      </c>
      <c r="C34" s="136" t="s">
        <v>72</v>
      </c>
      <c r="D34" s="137"/>
      <c r="E34" s="138"/>
      <c r="I34" s="71" t="str">
        <f>IF(EXACT(B.WynikDopuszczenia[[#This Row],[Nie]],""),"X","")</f>
        <v>X</v>
      </c>
      <c r="J34" s="72"/>
      <c r="K34" s="57" t="str">
        <f>IF(EXACT(B.WynikDopuszczenia[[#This Row],[Tak]],""),"X","")</f>
        <v>X</v>
      </c>
      <c r="L34" s="72"/>
    </row>
    <row r="35" spans="2:12" ht="15.75">
      <c r="B35" s="135" t="s">
        <v>73</v>
      </c>
      <c r="C35" s="136" t="s">
        <v>74</v>
      </c>
      <c r="D35" s="138" t="str">
        <f>IF((LEN(TRIM(CONCATENATE(E6,E7,E8,E9,E10,E11,E12,E13,E14,E15,E16,E17,E18)))&gt;=1),"X","")</f>
        <v/>
      </c>
      <c r="E35" s="138" t="str">
        <f>IF(AND(OR(EXACT(D6,"X"),EXACT(F6,"X")),OR(EXACT(D7,"X"),EXACT(F7,"X")),OR(EXACT(D8,"X"),EXACT(F8,"X")),OR(EXACT(D9,"X"),EXACT(F9,"X")),OR(EXACT(D10,"X"),EXACT(F10,"X")),OR(EXACT(D11,"X"),EXACT(F11,"X")),OR(EXACT(D12,"X"),EXACT(F12,"X")),OR(EXACT(D13,"X"),EXACT(F13,"X")),OR(EXACT(D14,"X"),EXACT(F14,"X")),OR(EXACT(D15,"X"),EXACT(F15,"X")),OR(EXACT(D16,"X"),EXACT(F16,"X")),OR(EXACT(D17,"X"),EXACT(F17,"X")),OR(EXACT(D18,"X"),EXACT(F18,"X")),OR(EXACT(D19,"X"),EXACT(F19,"X"))),"X"," ")</f>
        <v xml:space="preserve"> </v>
      </c>
      <c r="H35" s="116"/>
    </row>
    <row r="36" spans="2:12" ht="15.75">
      <c r="B36" s="139" t="s">
        <v>75</v>
      </c>
      <c r="C36" s="140" t="s">
        <v>76</v>
      </c>
      <c r="D36" s="141"/>
      <c r="E36" s="141"/>
    </row>
    <row r="51" spans="1:3" ht="18.75">
      <c r="A51" s="142"/>
      <c r="B51" s="60" t="s">
        <v>95</v>
      </c>
      <c r="C51" s="179" t="s">
        <v>120</v>
      </c>
    </row>
    <row r="52" spans="1:3" ht="15">
      <c r="B52" s="130"/>
      <c r="C52" s="179" t="s">
        <v>121</v>
      </c>
    </row>
    <row r="53" spans="1:3" ht="15.75">
      <c r="B53" s="143"/>
      <c r="C53" s="144"/>
    </row>
    <row r="56" spans="1:3">
      <c r="A56" s="145"/>
    </row>
    <row r="57" spans="1:3">
      <c r="A57" s="146"/>
    </row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B53:C53" name="Rozstęp1_1"/>
    <protectedRange sqref="B20:C21" name="Rozstęp1_1_1"/>
  </protectedRanges>
  <conditionalFormatting sqref="C32">
    <cfRule type="notContainsBlanks" dxfId="41" priority="1">
      <formula>LEN(TRIM(C32))&gt;0</formula>
    </cfRule>
  </conditionalFormatting>
  <dataValidations count="56">
    <dataValidation type="list" allowBlank="1" showInputMessage="1" showErrorMessage="1" sqref="D6">
      <formula1>$I6:$J$6</formula1>
    </dataValidation>
    <dataValidation type="list" allowBlank="1" showInputMessage="1" showErrorMessage="1" sqref="E34">
      <formula1>$K$34:$L$34</formula1>
    </dataValidation>
    <dataValidation type="list" allowBlank="1" showInputMessage="1" showErrorMessage="1" sqref="D34">
      <formula1>$I$34:$J$34</formula1>
    </dataValidation>
    <dataValidation type="list" allowBlank="1" showInputMessage="1" showErrorMessage="1" sqref="F29">
      <formula1>$M$29:$N$29</formula1>
    </dataValidation>
    <dataValidation type="list" allowBlank="1" showInputMessage="1" showErrorMessage="1" sqref="E29">
      <formula1>$K$29:$L$29</formula1>
    </dataValidation>
    <dataValidation type="list" allowBlank="1" showInputMessage="1" showErrorMessage="1" sqref="D29">
      <formula1>$I$29:$J$29</formula1>
    </dataValidation>
    <dataValidation type="list" allowBlank="1" showInputMessage="1" showErrorMessage="1" sqref="F28">
      <formula1>$M$28:$N$28</formula1>
    </dataValidation>
    <dataValidation type="list" allowBlank="1" showInputMessage="1" showErrorMessage="1" sqref="E28">
      <formula1>$K$28:$L$28</formula1>
    </dataValidation>
    <dataValidation type="list" allowBlank="1" showInputMessage="1" showErrorMessage="1" sqref="D28">
      <formula1>$I$28:$J$28</formula1>
    </dataValidation>
    <dataValidation type="list" allowBlank="1" showInputMessage="1" showErrorMessage="1" sqref="F27">
      <formula1>$M$27:$N$27</formula1>
    </dataValidation>
    <dataValidation type="list" allowBlank="1" showInputMessage="1" showErrorMessage="1" sqref="E27">
      <formula1>$K$27:$L$27</formula1>
    </dataValidation>
    <dataValidation type="list" allowBlank="1" showInputMessage="1" showErrorMessage="1" sqref="D27">
      <formula1>$I$27:$J$27</formula1>
    </dataValidation>
    <dataValidation type="list" allowBlank="1" showInputMessage="1" showErrorMessage="1" sqref="F26">
      <formula1>$M$26:$N$26</formula1>
    </dataValidation>
    <dataValidation type="list" allowBlank="1" showInputMessage="1" showErrorMessage="1" sqref="E26">
      <formula1>$K$26:$L$26</formula1>
    </dataValidation>
    <dataValidation type="list" allowBlank="1" showInputMessage="1" showErrorMessage="1" sqref="D26">
      <formula1>$I$26:$J$26</formula1>
    </dataValidation>
    <dataValidation type="list" allowBlank="1" showInputMessage="1" showErrorMessage="1" sqref="F25">
      <formula1>$M$25:$N$25</formula1>
    </dataValidation>
    <dataValidation type="list" allowBlank="1" showInputMessage="1" showErrorMessage="1" sqref="E25">
      <formula1>$K$25:$L$25</formula1>
    </dataValidation>
    <dataValidation type="list" allowBlank="1" showInputMessage="1" showErrorMessage="1" sqref="D25">
      <formula1>$I$25:$J$25</formula1>
    </dataValidation>
    <dataValidation type="list" allowBlank="1" showInputMessage="1" showErrorMessage="1" sqref="F18">
      <formula1>$M$18:$N$18</formula1>
    </dataValidation>
    <dataValidation type="list" allowBlank="1" showInputMessage="1" showErrorMessage="1" sqref="E18">
      <formula1>$K$18:$L$18</formula1>
    </dataValidation>
    <dataValidation type="list" allowBlank="1" showInputMessage="1" showErrorMessage="1" sqref="F17">
      <formula1>$M$17:$N$17</formula1>
    </dataValidation>
    <dataValidation type="list" allowBlank="1" showInputMessage="1" showErrorMessage="1" sqref="E17">
      <formula1>$K$17:$L$17</formula1>
    </dataValidation>
    <dataValidation type="list" allowBlank="1" showInputMessage="1" showErrorMessage="1" sqref="D17">
      <formula1>$I$17:$J$17</formula1>
    </dataValidation>
    <dataValidation type="list" allowBlank="1" showInputMessage="1" showErrorMessage="1" sqref="F16">
      <formula1>$M$16:$N$16</formula1>
    </dataValidation>
    <dataValidation type="list" allowBlank="1" showInputMessage="1" showErrorMessage="1" sqref="E16">
      <formula1>$K$16:$L$16</formula1>
    </dataValidation>
    <dataValidation type="list" allowBlank="1" showInputMessage="1" showErrorMessage="1" sqref="D16">
      <formula1>$I$16:$J$16</formula1>
    </dataValidation>
    <dataValidation type="list" allowBlank="1" showInputMessage="1" showErrorMessage="1" sqref="F15">
      <formula1>$M$15:$N$15</formula1>
    </dataValidation>
    <dataValidation type="list" allowBlank="1" showInputMessage="1" showErrorMessage="1" sqref="E15">
      <formula1>$K$15:$L$15</formula1>
    </dataValidation>
    <dataValidation type="list" allowBlank="1" showInputMessage="1" showErrorMessage="1" sqref="D15">
      <formula1>$I$15:$J$15</formula1>
    </dataValidation>
    <dataValidation type="list" allowBlank="1" showInputMessage="1" showErrorMessage="1" sqref="F14">
      <formula1>$M$14:$N$14</formula1>
    </dataValidation>
    <dataValidation type="list" allowBlank="1" showInputMessage="1" showErrorMessage="1" sqref="E14">
      <formula1>$K$14:$L$14</formula1>
    </dataValidation>
    <dataValidation type="list" allowBlank="1" showInputMessage="1" showErrorMessage="1" sqref="D14">
      <formula1>$I$14:$J$14</formula1>
    </dataValidation>
    <dataValidation type="list" allowBlank="1" showInputMessage="1" showErrorMessage="1" sqref="F13">
      <formula1>$M$13:$N$13</formula1>
    </dataValidation>
    <dataValidation type="list" allowBlank="1" showInputMessage="1" showErrorMessage="1" sqref="E13">
      <formula1>$K$13:$L$13</formula1>
    </dataValidation>
    <dataValidation type="list" allowBlank="1" showInputMessage="1" showErrorMessage="1" sqref="D13">
      <formula1>$I$13:$J$13</formula1>
    </dataValidation>
    <dataValidation type="list" allowBlank="1" showInputMessage="1" showErrorMessage="1" sqref="F12">
      <formula1>$M$12:$N$12</formula1>
    </dataValidation>
    <dataValidation type="list" allowBlank="1" showInputMessage="1" showErrorMessage="1" sqref="E12">
      <formula1>$K$12:$L$12</formula1>
    </dataValidation>
    <dataValidation type="list" allowBlank="1" showInputMessage="1" showErrorMessage="1" sqref="D12">
      <formula1>$I$12:$J$12</formula1>
    </dataValidation>
    <dataValidation type="list" allowBlank="1" showInputMessage="1" showErrorMessage="1" sqref="F11">
      <formula1>$M$11:$N$11</formula1>
    </dataValidation>
    <dataValidation type="list" allowBlank="1" showInputMessage="1" showErrorMessage="1" sqref="E11">
      <formula1>$K$11:$L$11</formula1>
    </dataValidation>
    <dataValidation type="list" allowBlank="1" showInputMessage="1" showErrorMessage="1" sqref="D11">
      <formula1>$I$11:$J$11</formula1>
    </dataValidation>
    <dataValidation type="list" allowBlank="1" showInputMessage="1" showErrorMessage="1" sqref="F10">
      <formula1>$M$10:$N$10</formula1>
    </dataValidation>
    <dataValidation type="list" allowBlank="1" showInputMessage="1" showErrorMessage="1" sqref="E10">
      <formula1>" =$J$8:$K$8"</formula1>
    </dataValidation>
    <dataValidation type="list" allowBlank="1" showInputMessage="1" showErrorMessage="1" sqref="D10">
      <formula1>$I$10:$J$10</formula1>
    </dataValidation>
    <dataValidation type="list" allowBlank="1" showInputMessage="1" showErrorMessage="1" sqref="F9">
      <formula1>$M$9:$N$9</formula1>
    </dataValidation>
    <dataValidation type="list" allowBlank="1" showInputMessage="1" showErrorMessage="1" sqref="E9">
      <formula1>$K$9:$L$9</formula1>
    </dataValidation>
    <dataValidation type="list" allowBlank="1" showInputMessage="1" showErrorMessage="1" sqref="D9">
      <formula1>$I$9:$J$9</formula1>
    </dataValidation>
    <dataValidation type="list" allowBlank="1" showInputMessage="1" showErrorMessage="1" sqref="F8">
      <formula1>$M$8:$N$8</formula1>
    </dataValidation>
    <dataValidation type="list" allowBlank="1" showInputMessage="1" showErrorMessage="1" sqref="E8">
      <formula1>$K$8:$L$8</formula1>
    </dataValidation>
    <dataValidation type="list" allowBlank="1" showInputMessage="1" showErrorMessage="1" sqref="D8">
      <formula1>$I$8:$J$8</formula1>
    </dataValidation>
    <dataValidation type="list" allowBlank="1" showInputMessage="1" showErrorMessage="1" sqref="F6">
      <formula1>$M$6:$N$6</formula1>
    </dataValidation>
    <dataValidation type="list" allowBlank="1" showInputMessage="1" showErrorMessage="1" sqref="D7">
      <formula1>$I$7:$J$7</formula1>
    </dataValidation>
    <dataValidation type="list" allowBlank="1" showInputMessage="1" showErrorMessage="1" sqref="F7">
      <formula1>$M$7:$N$7</formula1>
    </dataValidation>
    <dataValidation type="list" allowBlank="1" showInputMessage="1" showErrorMessage="1" sqref="E7">
      <formula1>$K$7:$L$7</formula1>
    </dataValidation>
    <dataValidation type="list" allowBlank="1" showInputMessage="1" showErrorMessage="1" sqref="E6">
      <formula1>$K$6:$L$6</formula1>
    </dataValidation>
    <dataValidation type="list" allowBlank="1" showInputMessage="1" showErrorMessage="1" sqref="D18">
      <formula1>$I$18:$J$18</formula1>
    </dataValidation>
  </dataValidations>
  <pageMargins left="0.70866141732283472" right="0.70866141732283472" top="0.39370078740157483" bottom="0.74803149606299213" header="0.31496062992125984" footer="0.31496062992125984"/>
  <pageSetup paperSize="9" scale="70" fitToHeight="0" orientation="landscape" r:id="rId1"/>
  <headerFooter>
    <oddFooter xml:space="preserve">&amp;C&amp;"-,Standardowy"Strona &amp;P z &amp;N&amp;"Arial,Normalny"
</oddFooter>
  </headerFooter>
  <rowBreaks count="2" manualBreakCount="2">
    <brk id="10" max="5" man="1"/>
    <brk id="19" max="5" man="1"/>
  </rowBreaks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10" zoomScaleNormal="100" zoomScaleSheetLayoutView="75" workbookViewId="0">
      <selection activeCell="K10" sqref="K10"/>
    </sheetView>
  </sheetViews>
  <sheetFormatPr defaultRowHeight="15"/>
  <cols>
    <col min="1" max="1" width="9.140625" style="148"/>
    <col min="2" max="2" width="48.85546875" style="148" customWidth="1"/>
    <col min="3" max="3" width="11.5703125" style="148" customWidth="1"/>
    <col min="4" max="5" width="9.140625" style="148"/>
    <col min="6" max="7" width="18.42578125" style="148" customWidth="1"/>
    <col min="8" max="8" width="25.140625" style="148" customWidth="1"/>
    <col min="9" max="16384" width="9.140625" style="148"/>
  </cols>
  <sheetData>
    <row r="1" spans="1:12" ht="15.75">
      <c r="A1" s="60"/>
      <c r="B1" s="170" t="str">
        <f>NagAOC!A18</f>
        <v>Numer ewidencyjny wniosku:</v>
      </c>
      <c r="C1" s="170" t="str">
        <f>NagAOC!B18</f>
        <v xml:space="preserve"> </v>
      </c>
      <c r="D1" s="60"/>
      <c r="E1" s="60"/>
      <c r="F1" s="60"/>
      <c r="G1" s="60"/>
      <c r="H1" s="60"/>
    </row>
    <row r="2" spans="1:12" ht="15.75">
      <c r="A2" s="60"/>
      <c r="B2" s="149"/>
      <c r="C2" s="58"/>
      <c r="D2" s="60"/>
      <c r="E2" s="60"/>
      <c r="F2" s="60"/>
      <c r="G2" s="60"/>
      <c r="H2" s="60"/>
    </row>
    <row r="3" spans="1:12" ht="15.75">
      <c r="A3" s="90" t="s">
        <v>77</v>
      </c>
    </row>
    <row r="4" spans="1:12" ht="16.5" thickBot="1">
      <c r="A4" s="90" t="s">
        <v>78</v>
      </c>
    </row>
    <row r="5" spans="1:12" ht="48.75" thickTop="1" thickBot="1">
      <c r="A5" s="150" t="s">
        <v>11</v>
      </c>
      <c r="B5" s="151" t="s">
        <v>79</v>
      </c>
      <c r="C5" s="151" t="s">
        <v>80</v>
      </c>
      <c r="D5" s="151" t="s">
        <v>81</v>
      </c>
      <c r="E5" s="151" t="s">
        <v>82</v>
      </c>
      <c r="F5" s="151" t="s">
        <v>83</v>
      </c>
      <c r="G5" s="151" t="s">
        <v>84</v>
      </c>
      <c r="H5" s="152" t="s">
        <v>85</v>
      </c>
    </row>
    <row r="6" spans="1:12" ht="48" customHeight="1">
      <c r="A6" s="153" t="s">
        <v>71</v>
      </c>
      <c r="B6" s="181" t="s">
        <v>131</v>
      </c>
      <c r="C6" s="156" t="s">
        <v>140</v>
      </c>
      <c r="D6" s="156">
        <v>2</v>
      </c>
      <c r="E6" s="156">
        <v>8</v>
      </c>
      <c r="F6" s="186"/>
      <c r="G6" s="188">
        <f>C.KryteriaPunktowe[[#This Row],[Liczba uzyskanych punktów (przed zważeniem)]]*C.KryteriaPunktowe[[#This Row],[Waga]]</f>
        <v>0</v>
      </c>
      <c r="H6" s="154"/>
    </row>
    <row r="7" spans="1:12" ht="30.75" customHeight="1">
      <c r="A7" s="155" t="s">
        <v>73</v>
      </c>
      <c r="B7" s="181" t="s">
        <v>132</v>
      </c>
      <c r="C7" s="156" t="s">
        <v>141</v>
      </c>
      <c r="D7" s="156">
        <v>2</v>
      </c>
      <c r="E7" s="156">
        <v>10</v>
      </c>
      <c r="F7" s="180"/>
      <c r="G7" s="180">
        <f>C.KryteriaPunktowe[[#This Row],[Liczba uzyskanych punktów (przed zważeniem)]]*C.KryteriaPunktowe[[#This Row],[Waga]]</f>
        <v>0</v>
      </c>
      <c r="H7" s="157"/>
    </row>
    <row r="8" spans="1:12" ht="35.25" customHeight="1">
      <c r="A8" s="155" t="s">
        <v>75</v>
      </c>
      <c r="B8" s="181" t="s">
        <v>101</v>
      </c>
      <c r="C8" s="156" t="s">
        <v>106</v>
      </c>
      <c r="D8" s="156">
        <v>5</v>
      </c>
      <c r="E8" s="156">
        <v>5</v>
      </c>
      <c r="F8" s="180"/>
      <c r="G8" s="180">
        <f>C.KryteriaPunktowe[[#This Row],[Liczba uzyskanych punktów (przed zważeniem)]]*C.KryteriaPunktowe[[#This Row],[Waga]]</f>
        <v>0</v>
      </c>
      <c r="H8" s="157"/>
    </row>
    <row r="9" spans="1:12" ht="27" customHeight="1">
      <c r="A9" s="155" t="s">
        <v>86</v>
      </c>
      <c r="B9" s="181" t="s">
        <v>133</v>
      </c>
      <c r="C9" s="156" t="s">
        <v>106</v>
      </c>
      <c r="D9" s="156">
        <v>4</v>
      </c>
      <c r="E9" s="156">
        <v>4</v>
      </c>
      <c r="F9" s="180"/>
      <c r="G9" s="180">
        <f>C.KryteriaPunktowe[[#This Row],[Liczba uzyskanych punktów (przed zważeniem)]]*C.KryteriaPunktowe[[#This Row],[Waga]]</f>
        <v>0</v>
      </c>
      <c r="H9" s="157"/>
    </row>
    <row r="10" spans="1:12" ht="48" customHeight="1">
      <c r="A10" s="155" t="s">
        <v>87</v>
      </c>
      <c r="B10" s="181" t="s">
        <v>134</v>
      </c>
      <c r="C10" s="183" t="s">
        <v>142</v>
      </c>
      <c r="D10" s="156">
        <v>3</v>
      </c>
      <c r="E10" s="156">
        <v>9</v>
      </c>
      <c r="F10" s="180"/>
      <c r="G10" s="180">
        <f>C.KryteriaPunktowe[[#This Row],[Liczba uzyskanych punktów (przed zważeniem)]]*C.KryteriaPunktowe[[#This Row],[Waga]]</f>
        <v>0</v>
      </c>
      <c r="H10" s="157"/>
    </row>
    <row r="11" spans="1:12" ht="48.75" customHeight="1">
      <c r="A11" s="155" t="s">
        <v>89</v>
      </c>
      <c r="B11" s="181" t="s">
        <v>135</v>
      </c>
      <c r="C11" s="156" t="s">
        <v>141</v>
      </c>
      <c r="D11" s="156">
        <v>1</v>
      </c>
      <c r="E11" s="156">
        <v>5</v>
      </c>
      <c r="F11" s="180"/>
      <c r="G11" s="180">
        <f>C.KryteriaPunktowe[[#This Row],[Liczba uzyskanych punktów (przed zważeniem)]]*C.KryteriaPunktowe[[#This Row],[Waga]]</f>
        <v>0</v>
      </c>
      <c r="H11" s="157"/>
    </row>
    <row r="12" spans="1:12" ht="48.75" customHeight="1">
      <c r="A12" s="155" t="s">
        <v>90</v>
      </c>
      <c r="B12" s="181" t="s">
        <v>136</v>
      </c>
      <c r="C12" s="156" t="s">
        <v>106</v>
      </c>
      <c r="D12" s="156">
        <v>6</v>
      </c>
      <c r="E12" s="156">
        <v>6</v>
      </c>
      <c r="F12" s="180"/>
      <c r="G12" s="180">
        <f>C.KryteriaPunktowe[[#This Row],[Liczba uzyskanych punktów (przed zważeniem)]]*C.KryteriaPunktowe[[#This Row],[Waga]]</f>
        <v>0</v>
      </c>
      <c r="H12" s="157"/>
      <c r="L12" s="158"/>
    </row>
    <row r="13" spans="1:12" ht="48.75" customHeight="1">
      <c r="A13" s="155" t="s">
        <v>103</v>
      </c>
      <c r="B13" s="181" t="s">
        <v>102</v>
      </c>
      <c r="C13" s="156" t="s">
        <v>106</v>
      </c>
      <c r="D13" s="156">
        <v>4</v>
      </c>
      <c r="E13" s="156">
        <v>4</v>
      </c>
      <c r="F13" s="180"/>
      <c r="G13" s="180">
        <f>C.KryteriaPunktowe[[#This Row],[Liczba uzyskanych punktów (przed zważeniem)]]*C.KryteriaPunktowe[[#This Row],[Waga]]</f>
        <v>0</v>
      </c>
      <c r="H13" s="157"/>
      <c r="L13" s="158"/>
    </row>
    <row r="14" spans="1:12" ht="48.75" customHeight="1">
      <c r="A14" s="155" t="s">
        <v>104</v>
      </c>
      <c r="B14" s="181" t="s">
        <v>137</v>
      </c>
      <c r="C14" s="156" t="s">
        <v>88</v>
      </c>
      <c r="D14" s="156">
        <v>3</v>
      </c>
      <c r="E14" s="156">
        <v>9</v>
      </c>
      <c r="F14" s="180"/>
      <c r="G14" s="180">
        <f>C.KryteriaPunktowe[[#This Row],[Liczba uzyskanych punktów (przed zważeniem)]]*C.KryteriaPunktowe[[#This Row],[Waga]]</f>
        <v>0</v>
      </c>
      <c r="H14" s="157"/>
      <c r="L14" s="158"/>
    </row>
    <row r="15" spans="1:12" ht="48.75" customHeight="1">
      <c r="A15" s="155" t="s">
        <v>105</v>
      </c>
      <c r="B15" s="181" t="s">
        <v>138</v>
      </c>
      <c r="C15" s="156" t="s">
        <v>106</v>
      </c>
      <c r="D15" s="156">
        <v>3</v>
      </c>
      <c r="E15" s="156">
        <v>3</v>
      </c>
      <c r="F15" s="187"/>
      <c r="G15" s="184">
        <f>C.KryteriaPunktowe[[#This Row],[Liczba uzyskanych punktów (przed zważeniem)]]*C.KryteriaPunktowe[[#This Row],[Waga]]</f>
        <v>0</v>
      </c>
      <c r="H15" s="157"/>
      <c r="L15" s="158"/>
    </row>
    <row r="16" spans="1:12" ht="16.5" thickBot="1">
      <c r="A16" s="159"/>
      <c r="B16" s="160" t="s">
        <v>91</v>
      </c>
      <c r="C16" s="172"/>
      <c r="D16" s="172"/>
      <c r="E16" s="182">
        <f>SUM(E6:E15)</f>
        <v>63</v>
      </c>
      <c r="F16" s="161">
        <f>SUM(F6:F15)</f>
        <v>0</v>
      </c>
      <c r="G16" s="185"/>
      <c r="H16" s="162"/>
    </row>
    <row r="17" spans="2:3" ht="15.75" thickTop="1"/>
    <row r="28" spans="2:3" ht="15.75">
      <c r="B28" s="149"/>
      <c r="C28" s="60"/>
    </row>
    <row r="30" spans="2:3" ht="15.75">
      <c r="B30" s="60" t="s">
        <v>95</v>
      </c>
      <c r="C30" s="179" t="s">
        <v>120</v>
      </c>
    </row>
    <row r="31" spans="2:3" ht="15.75">
      <c r="B31" s="130"/>
      <c r="C31" s="179" t="s">
        <v>121</v>
      </c>
    </row>
  </sheetData>
  <protectedRanges>
    <protectedRange sqref="H6:H15" name="Rozstęp4_1"/>
  </protectedRanges>
  <pageMargins left="0.70866141732283472" right="0.70866141732283472" top="0.39370078740157483" bottom="0.74803149606299213" header="0.31496062992125984" footer="0.31496062992125984"/>
  <pageSetup paperSize="9" scale="88" fitToHeight="0" orientation="landscape" r:id="rId1"/>
  <headerFooter>
    <oddFooter xml:space="preserve">&amp;C&amp;"-,Standardowy"Strona &amp;P z &amp;N&amp;"Arial,Normalny"
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C70"/>
  <sheetViews>
    <sheetView view="pageBreakPreview" topLeftCell="A43" zoomScale="90" zoomScaleNormal="100" zoomScaleSheetLayoutView="90" workbookViewId="0">
      <selection activeCell="C2" sqref="C2"/>
    </sheetView>
  </sheetViews>
  <sheetFormatPr defaultRowHeight="15"/>
  <cols>
    <col min="1" max="1" width="4.7109375" customWidth="1"/>
    <col min="2" max="2" width="33.42578125" customWidth="1"/>
    <col min="3" max="3" width="94.42578125" customWidth="1"/>
  </cols>
  <sheetData>
    <row r="1" spans="1:3" ht="18" customHeight="1">
      <c r="A1" s="42"/>
      <c r="B1" s="39" t="str">
        <f>NagAOC!A18</f>
        <v>Numer ewidencyjny wniosku:</v>
      </c>
      <c r="C1" s="39" t="str">
        <f>NagAOC!B18</f>
        <v xml:space="preserve"> </v>
      </c>
    </row>
    <row r="2" spans="1:3">
      <c r="B2" s="46"/>
      <c r="C2" s="45" t="s">
        <v>14</v>
      </c>
    </row>
    <row r="3" spans="1:3">
      <c r="A3" s="43"/>
      <c r="B3" s="40"/>
      <c r="C3" s="40"/>
    </row>
    <row r="4" spans="1:3" ht="37.5" customHeight="1" thickBot="1">
      <c r="A4" s="44" t="s">
        <v>11</v>
      </c>
      <c r="B4" s="41" t="s">
        <v>12</v>
      </c>
      <c r="C4" s="41" t="s">
        <v>13</v>
      </c>
    </row>
    <row r="5" spans="1:3" ht="25.5">
      <c r="A5" s="202" t="s">
        <v>71</v>
      </c>
      <c r="B5" s="205" t="s">
        <v>131</v>
      </c>
      <c r="C5" s="189" t="s">
        <v>143</v>
      </c>
    </row>
    <row r="6" spans="1:3" ht="25.5">
      <c r="A6" s="203"/>
      <c r="B6" s="206"/>
      <c r="C6" s="190" t="s">
        <v>144</v>
      </c>
    </row>
    <row r="7" spans="1:3">
      <c r="A7" s="203"/>
      <c r="B7" s="206"/>
      <c r="C7" s="190" t="s">
        <v>145</v>
      </c>
    </row>
    <row r="8" spans="1:3">
      <c r="A8" s="203"/>
      <c r="B8" s="206"/>
      <c r="C8" s="190" t="s">
        <v>146</v>
      </c>
    </row>
    <row r="9" spans="1:3">
      <c r="A9" s="203"/>
      <c r="B9" s="206"/>
      <c r="C9" s="190" t="s">
        <v>147</v>
      </c>
    </row>
    <row r="10" spans="1:3">
      <c r="A10" s="203"/>
      <c r="B10" s="206"/>
      <c r="C10" s="190" t="s">
        <v>148</v>
      </c>
    </row>
    <row r="11" spans="1:3" ht="25.5">
      <c r="A11" s="203"/>
      <c r="B11" s="206"/>
      <c r="C11" s="190" t="s">
        <v>149</v>
      </c>
    </row>
    <row r="12" spans="1:3">
      <c r="A12" s="203"/>
      <c r="B12" s="206"/>
      <c r="C12" s="191" t="s">
        <v>150</v>
      </c>
    </row>
    <row r="13" spans="1:3">
      <c r="A13" s="203"/>
      <c r="B13" s="206"/>
      <c r="C13" s="176" t="s">
        <v>151</v>
      </c>
    </row>
    <row r="14" spans="1:3">
      <c r="A14" s="203"/>
      <c r="B14" s="206"/>
      <c r="C14" s="176" t="s">
        <v>152</v>
      </c>
    </row>
    <row r="15" spans="1:3">
      <c r="A15" s="203"/>
      <c r="B15" s="206"/>
      <c r="C15" s="192" t="s">
        <v>153</v>
      </c>
    </row>
    <row r="16" spans="1:3">
      <c r="A16" s="203"/>
      <c r="B16" s="206"/>
      <c r="C16" s="176" t="s">
        <v>154</v>
      </c>
    </row>
    <row r="17" spans="1:3" ht="38.25">
      <c r="A17" s="203"/>
      <c r="B17" s="206"/>
      <c r="C17" s="192" t="s">
        <v>155</v>
      </c>
    </row>
    <row r="18" spans="1:3">
      <c r="A18" s="203"/>
      <c r="B18" s="206"/>
      <c r="C18" s="190" t="s">
        <v>108</v>
      </c>
    </row>
    <row r="19" spans="1:3">
      <c r="A19" s="203"/>
      <c r="B19" s="206"/>
      <c r="C19" s="190" t="s">
        <v>156</v>
      </c>
    </row>
    <row r="20" spans="1:3">
      <c r="A20" s="203"/>
      <c r="B20" s="206"/>
      <c r="C20" s="190" t="s">
        <v>157</v>
      </c>
    </row>
    <row r="21" spans="1:3">
      <c r="A21" s="203"/>
      <c r="B21" s="206"/>
      <c r="C21" s="190" t="s">
        <v>158</v>
      </c>
    </row>
    <row r="22" spans="1:3">
      <c r="A22" s="203"/>
      <c r="B22" s="206"/>
      <c r="C22" s="190" t="s">
        <v>159</v>
      </c>
    </row>
    <row r="23" spans="1:3">
      <c r="A23" s="203"/>
      <c r="B23" s="206"/>
      <c r="C23" s="190" t="s">
        <v>160</v>
      </c>
    </row>
    <row r="24" spans="1:3" ht="26.25" thickBot="1">
      <c r="A24" s="204"/>
      <c r="B24" s="207"/>
      <c r="C24" s="193" t="s">
        <v>161</v>
      </c>
    </row>
    <row r="25" spans="1:3" ht="25.5">
      <c r="A25" s="202" t="s">
        <v>73</v>
      </c>
      <c r="B25" s="205" t="s">
        <v>132</v>
      </c>
      <c r="C25" s="174" t="s">
        <v>162</v>
      </c>
    </row>
    <row r="26" spans="1:3">
      <c r="A26" s="203"/>
      <c r="B26" s="206"/>
      <c r="C26" s="174" t="s">
        <v>163</v>
      </c>
    </row>
    <row r="27" spans="1:3">
      <c r="A27" s="203"/>
      <c r="B27" s="206"/>
      <c r="C27" s="174" t="s">
        <v>164</v>
      </c>
    </row>
    <row r="28" spans="1:3" ht="25.5">
      <c r="A28" s="203"/>
      <c r="B28" s="206"/>
      <c r="C28" s="174" t="s">
        <v>165</v>
      </c>
    </row>
    <row r="29" spans="1:3" ht="25.5">
      <c r="A29" s="203"/>
      <c r="B29" s="206"/>
      <c r="C29" s="174" t="s">
        <v>166</v>
      </c>
    </row>
    <row r="30" spans="1:3" ht="25.5">
      <c r="A30" s="203"/>
      <c r="B30" s="206"/>
      <c r="C30" s="174" t="s">
        <v>167</v>
      </c>
    </row>
    <row r="31" spans="1:3">
      <c r="A31" s="203"/>
      <c r="B31" s="206"/>
      <c r="C31" s="174" t="s">
        <v>168</v>
      </c>
    </row>
    <row r="32" spans="1:3" ht="15.75" thickBot="1">
      <c r="A32" s="204"/>
      <c r="B32" s="207"/>
      <c r="C32" s="177" t="s">
        <v>169</v>
      </c>
    </row>
    <row r="33" spans="1:3" ht="38.25">
      <c r="A33" s="202" t="s">
        <v>75</v>
      </c>
      <c r="B33" s="205" t="s">
        <v>101</v>
      </c>
      <c r="C33" s="174" t="s">
        <v>107</v>
      </c>
    </row>
    <row r="34" spans="1:3">
      <c r="A34" s="203"/>
      <c r="B34" s="206"/>
      <c r="C34" s="174" t="s">
        <v>108</v>
      </c>
    </row>
    <row r="35" spans="1:3">
      <c r="A35" s="203"/>
      <c r="B35" s="206"/>
      <c r="C35" s="174" t="s">
        <v>109</v>
      </c>
    </row>
    <row r="36" spans="1:3" ht="15" customHeight="1" thickBot="1">
      <c r="A36" s="204"/>
      <c r="B36" s="207"/>
      <c r="C36" s="177" t="s">
        <v>170</v>
      </c>
    </row>
    <row r="37" spans="1:3">
      <c r="A37" s="202" t="s">
        <v>86</v>
      </c>
      <c r="B37" s="205" t="s">
        <v>133</v>
      </c>
      <c r="C37" s="174" t="s">
        <v>171</v>
      </c>
    </row>
    <row r="38" spans="1:3">
      <c r="A38" s="203"/>
      <c r="B38" s="206"/>
      <c r="C38" s="174" t="s">
        <v>172</v>
      </c>
    </row>
    <row r="39" spans="1:3">
      <c r="A39" s="203"/>
      <c r="B39" s="206"/>
      <c r="C39" s="174" t="s">
        <v>173</v>
      </c>
    </row>
    <row r="40" spans="1:3" ht="15.75" thickBot="1">
      <c r="A40" s="204"/>
      <c r="B40" s="207"/>
      <c r="C40" s="177" t="s">
        <v>174</v>
      </c>
    </row>
    <row r="41" spans="1:3" ht="127.5">
      <c r="A41" s="202" t="s">
        <v>87</v>
      </c>
      <c r="B41" s="205" t="s">
        <v>134</v>
      </c>
      <c r="C41" s="174" t="s">
        <v>175</v>
      </c>
    </row>
    <row r="42" spans="1:3" ht="25.5">
      <c r="A42" s="203"/>
      <c r="B42" s="206"/>
      <c r="C42" s="174" t="s">
        <v>176</v>
      </c>
    </row>
    <row r="43" spans="1:3" ht="25.5">
      <c r="A43" s="203"/>
      <c r="B43" s="206"/>
      <c r="C43" s="174" t="s">
        <v>177</v>
      </c>
    </row>
    <row r="44" spans="1:3">
      <c r="A44" s="203"/>
      <c r="B44" s="206"/>
      <c r="C44" s="174" t="s">
        <v>108</v>
      </c>
    </row>
    <row r="45" spans="1:3">
      <c r="A45" s="203"/>
      <c r="B45" s="206"/>
      <c r="C45" s="174" t="s">
        <v>178</v>
      </c>
    </row>
    <row r="46" spans="1:3">
      <c r="A46" s="203"/>
      <c r="B46" s="206"/>
      <c r="C46" s="174" t="s">
        <v>179</v>
      </c>
    </row>
    <row r="47" spans="1:3">
      <c r="A47" s="203"/>
      <c r="B47" s="206"/>
      <c r="C47" s="174" t="s">
        <v>180</v>
      </c>
    </row>
    <row r="48" spans="1:3" ht="15.75" thickBot="1">
      <c r="A48" s="204"/>
      <c r="B48" s="207"/>
      <c r="C48" s="177" t="s">
        <v>181</v>
      </c>
    </row>
    <row r="49" spans="1:3">
      <c r="A49" s="202" t="s">
        <v>89</v>
      </c>
      <c r="B49" s="205" t="s">
        <v>135</v>
      </c>
      <c r="C49" s="175" t="s">
        <v>182</v>
      </c>
    </row>
    <row r="50" spans="1:3" ht="25.5">
      <c r="A50" s="203"/>
      <c r="B50" s="206"/>
      <c r="C50" s="174" t="s">
        <v>183</v>
      </c>
    </row>
    <row r="51" spans="1:3" ht="15.75" thickBot="1">
      <c r="A51" s="204"/>
      <c r="B51" s="207"/>
      <c r="C51" s="177" t="s">
        <v>184</v>
      </c>
    </row>
    <row r="52" spans="1:3" ht="15.75" customHeight="1">
      <c r="A52" s="202" t="s">
        <v>90</v>
      </c>
      <c r="B52" s="205" t="s">
        <v>136</v>
      </c>
      <c r="C52" s="174" t="s">
        <v>185</v>
      </c>
    </row>
    <row r="53" spans="1:3">
      <c r="A53" s="203"/>
      <c r="B53" s="206"/>
      <c r="C53" s="174" t="s">
        <v>186</v>
      </c>
    </row>
    <row r="54" spans="1:3" ht="15.75" thickBot="1">
      <c r="A54" s="204"/>
      <c r="B54" s="207"/>
      <c r="C54" s="177" t="s">
        <v>187</v>
      </c>
    </row>
    <row r="55" spans="1:3">
      <c r="A55" s="202" t="s">
        <v>103</v>
      </c>
      <c r="B55" s="205" t="s">
        <v>102</v>
      </c>
      <c r="C55" s="174" t="s">
        <v>110</v>
      </c>
    </row>
    <row r="56" spans="1:3">
      <c r="A56" s="203"/>
      <c r="B56" s="206"/>
      <c r="C56" s="174" t="s">
        <v>111</v>
      </c>
    </row>
    <row r="57" spans="1:3">
      <c r="A57" s="203"/>
      <c r="B57" s="206"/>
      <c r="C57" s="174" t="s">
        <v>112</v>
      </c>
    </row>
    <row r="58" spans="1:3">
      <c r="A58" s="203"/>
      <c r="B58" s="206"/>
      <c r="C58" s="174"/>
    </row>
    <row r="59" spans="1:3" ht="25.5" customHeight="1" thickBot="1">
      <c r="A59" s="204"/>
      <c r="B59" s="207"/>
      <c r="C59" s="177" t="s">
        <v>188</v>
      </c>
    </row>
    <row r="60" spans="1:3" ht="25.5">
      <c r="A60" s="202" t="s">
        <v>104</v>
      </c>
      <c r="B60" s="205" t="s">
        <v>137</v>
      </c>
      <c r="C60" s="174" t="s">
        <v>189</v>
      </c>
    </row>
    <row r="61" spans="1:3">
      <c r="A61" s="203"/>
      <c r="B61" s="206"/>
      <c r="C61" s="174" t="s">
        <v>190</v>
      </c>
    </row>
    <row r="62" spans="1:3">
      <c r="A62" s="203"/>
      <c r="B62" s="206"/>
      <c r="C62" s="174" t="s">
        <v>191</v>
      </c>
    </row>
    <row r="63" spans="1:3">
      <c r="A63" s="203"/>
      <c r="B63" s="206"/>
      <c r="C63" s="174" t="s">
        <v>192</v>
      </c>
    </row>
    <row r="64" spans="1:3">
      <c r="A64" s="203"/>
      <c r="B64" s="206"/>
      <c r="C64" s="174" t="s">
        <v>193</v>
      </c>
    </row>
    <row r="65" spans="1:3">
      <c r="A65" s="203"/>
      <c r="B65" s="206"/>
      <c r="C65" s="174" t="s">
        <v>194</v>
      </c>
    </row>
    <row r="66" spans="1:3" ht="77.25" thickBot="1">
      <c r="A66" s="204"/>
      <c r="B66" s="207"/>
      <c r="C66" s="177" t="s">
        <v>195</v>
      </c>
    </row>
    <row r="67" spans="1:3" ht="25.5">
      <c r="A67" s="199" t="s">
        <v>105</v>
      </c>
      <c r="B67" s="196" t="s">
        <v>138</v>
      </c>
      <c r="C67" s="175" t="s">
        <v>113</v>
      </c>
    </row>
    <row r="68" spans="1:3" ht="38.25">
      <c r="A68" s="200"/>
      <c r="B68" s="196" t="s">
        <v>139</v>
      </c>
      <c r="C68" s="175" t="s">
        <v>196</v>
      </c>
    </row>
    <row r="69" spans="1:3">
      <c r="A69" s="200"/>
      <c r="B69" s="194"/>
      <c r="C69" s="175" t="s">
        <v>197</v>
      </c>
    </row>
    <row r="70" spans="1:3" ht="30.75" thickBot="1">
      <c r="A70" s="201"/>
      <c r="B70" s="195"/>
      <c r="C70" s="178" t="s">
        <v>114</v>
      </c>
    </row>
  </sheetData>
  <mergeCells count="19">
    <mergeCell ref="B55:B59"/>
    <mergeCell ref="A60:A66"/>
    <mergeCell ref="B60:B66"/>
    <mergeCell ref="A67:A70"/>
    <mergeCell ref="A5:A24"/>
    <mergeCell ref="B5:B24"/>
    <mergeCell ref="A25:A32"/>
    <mergeCell ref="B25:B32"/>
    <mergeCell ref="A33:A36"/>
    <mergeCell ref="B33:B36"/>
    <mergeCell ref="A37:A40"/>
    <mergeCell ref="B37:B40"/>
    <mergeCell ref="A41:A48"/>
    <mergeCell ref="B41:B48"/>
    <mergeCell ref="A49:A51"/>
    <mergeCell ref="B49:B51"/>
    <mergeCell ref="A52:A54"/>
    <mergeCell ref="B52:B54"/>
    <mergeCell ref="A55:A59"/>
  </mergeCells>
  <hyperlinks>
    <hyperlink ref="C70" r:id="rId1" display="http://www.spinno.pl/"/>
  </hyperlinks>
  <pageMargins left="0.70866141732283472" right="0.70866141732283472" top="0.74803149606299213" bottom="0.74803149606299213" header="0.31496062992125984" footer="0.31496062992125984"/>
  <pageSetup paperSize="9" scale="54" orientation="landscape" verticalDpi="0" r:id="rId2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abSelected="1" zoomScaleNormal="100" workbookViewId="0">
      <selection activeCell="C27" sqref="C27"/>
    </sheetView>
  </sheetViews>
  <sheetFormatPr defaultRowHeight="15"/>
  <cols>
    <col min="1" max="1" width="32.85546875" style="148" customWidth="1"/>
    <col min="2" max="2" width="40.7109375" style="148" customWidth="1"/>
    <col min="3" max="3" width="17.7109375" style="148" customWidth="1"/>
    <col min="4" max="4" width="12.28515625" style="148" customWidth="1"/>
    <col min="5" max="5" width="15.85546875" style="148" customWidth="1"/>
    <col min="6" max="16384" width="9.140625" style="148"/>
  </cols>
  <sheetData>
    <row r="1" spans="1:8" s="163" customFormat="1" ht="15.75" customHeight="1">
      <c r="A1" s="147" t="str">
        <f>NagAOC!A18</f>
        <v>Numer ewidencyjny wniosku:</v>
      </c>
      <c r="B1" s="147" t="str">
        <f>NagAOC!B18</f>
        <v xml:space="preserve"> </v>
      </c>
    </row>
    <row r="2" spans="1:8" s="163" customFormat="1" ht="15" customHeight="1"/>
    <row r="3" spans="1:8" ht="22.5" customHeight="1" thickBot="1">
      <c r="A3" s="164" t="s">
        <v>206</v>
      </c>
      <c r="B3" s="164"/>
      <c r="C3" s="164"/>
      <c r="D3" s="164"/>
      <c r="E3" s="163"/>
      <c r="F3" s="163"/>
      <c r="G3" s="163"/>
      <c r="H3" s="163"/>
    </row>
    <row r="4" spans="1:8" ht="29.25" customHeight="1" thickTop="1" thickBot="1">
      <c r="A4" s="226" t="s">
        <v>39</v>
      </c>
      <c r="B4" s="227" t="s">
        <v>92</v>
      </c>
      <c r="C4" s="164"/>
      <c r="D4" s="164"/>
      <c r="E4" s="163"/>
      <c r="F4" s="163"/>
      <c r="G4" s="163"/>
      <c r="H4" s="163"/>
    </row>
    <row r="5" spans="1:8" ht="18" customHeight="1" thickBot="1">
      <c r="A5" s="251"/>
      <c r="B5" s="252"/>
      <c r="C5" s="164"/>
      <c r="D5" s="164"/>
      <c r="E5" s="163"/>
      <c r="F5" s="163"/>
      <c r="G5" s="163"/>
      <c r="H5" s="163"/>
    </row>
    <row r="6" spans="1:8" ht="16.5" thickBot="1">
      <c r="A6" s="165"/>
      <c r="B6" s="166"/>
    </row>
    <row r="7" spans="1:8" ht="16.5" thickTop="1">
      <c r="A7" s="164"/>
      <c r="B7" s="164"/>
    </row>
    <row r="8" spans="1:8" ht="16.5" thickBot="1">
      <c r="A8" s="164" t="s">
        <v>207</v>
      </c>
    </row>
    <row r="9" spans="1:8" ht="17.25" thickTop="1" thickBot="1">
      <c r="A9" s="226" t="s">
        <v>39</v>
      </c>
      <c r="B9" s="227" t="s">
        <v>92</v>
      </c>
      <c r="C9" s="60"/>
      <c r="D9" s="60"/>
      <c r="E9" s="60"/>
      <c r="F9" s="60"/>
      <c r="G9" s="60"/>
      <c r="H9" s="60"/>
    </row>
    <row r="10" spans="1:8" ht="16.5" thickBot="1">
      <c r="A10" s="165" t="str">
        <f>IF(AND(EXACT(UPPER('[2]B. Kryteria dopuszczające'!E37),"X"), EXACT(UPPER('[2]B. Kryteria dopuszczające'!E38),"X")),"X","")</f>
        <v/>
      </c>
      <c r="B10" s="166" t="str">
        <f>IF(OR(EXACT(UPPER('[2]B. Kryteria dopuszczające'!D37),"X"), EXACT(UPPER('[2]B. Kryteria dopuszczające'!D38),"X")),"X","")</f>
        <v/>
      </c>
      <c r="C10" s="60"/>
      <c r="D10" s="60"/>
      <c r="E10" s="60"/>
      <c r="F10" s="60"/>
      <c r="G10" s="60"/>
      <c r="H10" s="60"/>
    </row>
    <row r="11" spans="1:8" ht="16.5" thickTop="1">
      <c r="A11" s="60"/>
      <c r="B11" s="60"/>
      <c r="C11" s="60"/>
      <c r="D11" s="60"/>
      <c r="E11" s="60"/>
      <c r="F11" s="60"/>
      <c r="G11" s="60"/>
      <c r="H11" s="60"/>
    </row>
    <row r="12" spans="1:8" ht="22.5" customHeight="1">
      <c r="A12" s="58" t="s">
        <v>208</v>
      </c>
      <c r="B12" s="60"/>
      <c r="C12" s="60"/>
      <c r="D12" s="60"/>
      <c r="E12" s="60"/>
      <c r="F12" s="60"/>
      <c r="G12" s="60"/>
      <c r="H12" s="210"/>
    </row>
    <row r="13" spans="1:8" ht="19.5" thickBot="1">
      <c r="A13" s="58"/>
      <c r="B13" s="60"/>
      <c r="C13" s="60"/>
      <c r="D13" s="60"/>
      <c r="E13" s="60"/>
      <c r="F13" s="60"/>
      <c r="G13" s="60"/>
      <c r="H13" s="210"/>
    </row>
    <row r="14" spans="1:8" ht="22.5" thickTop="1" thickBot="1">
      <c r="A14" s="235"/>
      <c r="B14" s="236"/>
      <c r="C14" s="208" t="s">
        <v>198</v>
      </c>
      <c r="D14" s="209"/>
      <c r="E14" s="234"/>
      <c r="F14" s="232" t="s">
        <v>199</v>
      </c>
      <c r="G14" s="233"/>
      <c r="H14" s="210"/>
    </row>
    <row r="15" spans="1:8" ht="21.75" thickTop="1">
      <c r="A15" s="230" t="s">
        <v>200</v>
      </c>
      <c r="B15" s="231"/>
      <c r="C15" s="228">
        <f>C6</f>
        <v>0</v>
      </c>
      <c r="D15" s="211"/>
      <c r="E15" s="229"/>
      <c r="F15" s="212">
        <f>[3]oceniający1!E63</f>
        <v>0</v>
      </c>
      <c r="G15" s="213"/>
      <c r="H15" s="210"/>
    </row>
    <row r="16" spans="1:8" ht="21">
      <c r="A16" s="230" t="s">
        <v>201</v>
      </c>
      <c r="B16" s="231"/>
      <c r="C16" s="242">
        <f>C7</f>
        <v>0</v>
      </c>
      <c r="D16" s="243"/>
      <c r="E16" s="214"/>
      <c r="F16" s="215">
        <f>[3]oceniający2!E63</f>
        <v>0</v>
      </c>
      <c r="G16" s="216"/>
      <c r="H16" s="210"/>
    </row>
    <row r="17" spans="1:8" ht="21.75" thickBot="1">
      <c r="A17" s="240" t="s">
        <v>202</v>
      </c>
      <c r="B17" s="241"/>
      <c r="C17" s="237">
        <f>C8</f>
        <v>0</v>
      </c>
      <c r="D17" s="238"/>
      <c r="E17" s="239"/>
      <c r="F17" s="217"/>
      <c r="G17" s="218"/>
      <c r="H17" s="210"/>
    </row>
    <row r="18" spans="1:8" ht="22.5" thickTop="1" thickBot="1">
      <c r="A18" s="219" t="s">
        <v>203</v>
      </c>
      <c r="B18" s="220"/>
      <c r="C18" s="221"/>
      <c r="D18" s="222"/>
      <c r="E18" s="223"/>
      <c r="F18" s="224"/>
      <c r="G18" s="225"/>
      <c r="H18" s="60"/>
    </row>
    <row r="19" spans="1:8" ht="22.5" thickTop="1" thickBot="1">
      <c r="A19" s="248" t="s">
        <v>204</v>
      </c>
      <c r="B19" s="249"/>
      <c r="C19" s="249"/>
      <c r="D19" s="249"/>
      <c r="E19" s="250"/>
      <c r="F19" s="244"/>
      <c r="G19" s="245"/>
      <c r="H19" s="60"/>
    </row>
    <row r="20" spans="1:8" ht="16.5" thickTop="1">
      <c r="A20" s="58"/>
      <c r="B20" s="60"/>
      <c r="C20" s="60"/>
      <c r="D20" s="60"/>
      <c r="E20" s="60"/>
      <c r="F20" s="60"/>
      <c r="G20" s="60"/>
      <c r="H20" s="60"/>
    </row>
    <row r="21" spans="1:8" ht="15.75">
      <c r="A21" s="60"/>
      <c r="B21" s="60"/>
      <c r="C21" s="167"/>
      <c r="D21" s="60"/>
      <c r="E21" s="60"/>
      <c r="F21" s="60"/>
      <c r="G21" s="60"/>
      <c r="H21" s="60"/>
    </row>
    <row r="22" spans="1:8" ht="15.75">
      <c r="A22" s="60"/>
      <c r="B22" s="60"/>
      <c r="C22" s="60"/>
      <c r="D22" s="60"/>
      <c r="E22" s="60"/>
      <c r="F22" s="60"/>
      <c r="G22" s="60"/>
    </row>
    <row r="23" spans="1:8" ht="15.75">
      <c r="A23" s="60" t="s">
        <v>93</v>
      </c>
      <c r="C23" s="168">
        <v>0</v>
      </c>
      <c r="D23" s="60" t="s">
        <v>94</v>
      </c>
      <c r="E23" s="169" t="str">
        <f>[2]słownie!E5</f>
        <v>zero zł 0/100</v>
      </c>
      <c r="F23" s="60"/>
      <c r="G23" s="60"/>
    </row>
  </sheetData>
  <mergeCells count="16">
    <mergeCell ref="A18:B18"/>
    <mergeCell ref="C18:E18"/>
    <mergeCell ref="F18:G18"/>
    <mergeCell ref="F19:G19"/>
    <mergeCell ref="A16:B16"/>
    <mergeCell ref="C16:E16"/>
    <mergeCell ref="F16:G16"/>
    <mergeCell ref="A17:B17"/>
    <mergeCell ref="C17:E17"/>
    <mergeCell ref="F17:G17"/>
    <mergeCell ref="A14:B14"/>
    <mergeCell ref="C14:E14"/>
    <mergeCell ref="F14:G14"/>
    <mergeCell ref="A15:B15"/>
    <mergeCell ref="C15:E15"/>
    <mergeCell ref="F15:G15"/>
  </mergeCells>
  <pageMargins left="0.70866141732283472" right="0.70866141732283472" top="0.39370078740157483" bottom="0.74803149606299213" header="0.31496062992125984" footer="0.31496062992125984"/>
  <pageSetup paperSize="9" scale="91" orientation="landscape" r:id="rId1"/>
  <headerFooter>
    <oddFooter xml:space="preserve">&amp;C&amp;"-,Standardowy"Strona &amp;P z &amp;N&amp;"Arial,Normalny"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8</vt:i4>
      </vt:variant>
    </vt:vector>
  </HeadingPairs>
  <TitlesOfParts>
    <vt:vector size="14" baseType="lpstr">
      <vt:lpstr>NagAOC</vt:lpstr>
      <vt:lpstr>A. Kryteria Formalne</vt:lpstr>
      <vt:lpstr>B. Kryteria dopuszczające</vt:lpstr>
      <vt:lpstr>C. Kryteria punktowe</vt:lpstr>
      <vt:lpstr>Instruk. oceny punktowej</vt:lpstr>
      <vt:lpstr>Wynik oceny</vt:lpstr>
      <vt:lpstr>a5PropKwotaDofinansowania_PLN</vt:lpstr>
      <vt:lpstr>'A. Kryteria Formalne'!Obszar_wydruku</vt:lpstr>
      <vt:lpstr>'B. Kryteria dopuszczające'!Obszar_wydruku</vt:lpstr>
      <vt:lpstr>'C. Kryteria punktowe'!Obszar_wydruku</vt:lpstr>
      <vt:lpstr>NagAOC!Obszar_wydruku</vt:lpstr>
      <vt:lpstr>'Wynik oceny'!Obszar_wydruku</vt:lpstr>
      <vt:lpstr>OcenaData</vt:lpstr>
      <vt:lpstr>NagAOC!OLE_LINK1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2018-05-24T10:08:14Z</dcterms:modified>
</cp:coreProperties>
</file>