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filterPrivacy="1" defaultThemeVersion="124226"/>
  <xr:revisionPtr revIDLastSave="0" documentId="10_ncr:8100000_{A826858F-E85B-4A26-87BB-673C62517FC4}" xr6:coauthVersionLast="32" xr6:coauthVersionMax="32" xr10:uidLastSave="{00000000-0000-0000-0000-000000000000}"/>
  <bookViews>
    <workbookView xWindow="360" yWindow="60" windowWidth="11295" windowHeight="5580" tabRatio="557" activeTab="2" xr2:uid="{00000000-000D-0000-FFFF-FFFF00000000}"/>
  </bookViews>
  <sheets>
    <sheet name="NagAOC" sheetId="4" r:id="rId1"/>
    <sheet name="A. Kryteria Formalne" sheetId="6" r:id="rId2"/>
    <sheet name="B. Kryteria dopuszczające" sheetId="7" r:id="rId3"/>
    <sheet name="C. Kryteria punktowe" sheetId="8" r:id="rId4"/>
    <sheet name="Instruk. oceny punktowej" sheetId="1" r:id="rId5"/>
    <sheet name="Wynik oceny " sheetId="10" r:id="rId6"/>
  </sheets>
  <externalReferences>
    <externalReference r:id="rId7"/>
    <externalReference r:id="rId8"/>
    <externalReference r:id="rId9"/>
  </externalReferences>
  <definedNames>
    <definedName name="_ftn1" localSheetId="0">NagAOC!#REF!</definedName>
    <definedName name="_ftnref1" localSheetId="0">NagAOC!#REF!</definedName>
    <definedName name="a1Wartość_całkowita_projektu" localSheetId="5">[1]DaneAOC!$B$11</definedName>
    <definedName name="a1Wartość_całkowita_projektu">[2]DaneAOC!$B$11</definedName>
    <definedName name="a2Koszty_kwalifikowalne" localSheetId="5">[1]DaneAOC!$B$12</definedName>
    <definedName name="a2Koszty_kwalifikowalne">[2]DaneAOC!$B$12</definedName>
    <definedName name="a3Wnioskowana_kwota_dofinansowania" localSheetId="5">[1]DaneAOC!$B$13</definedName>
    <definedName name="a3Wnioskowana_kwota_dofinansowania">[2]DaneAOC!$B$13</definedName>
    <definedName name="a4w_tym_EFRR" localSheetId="5">[1]DaneAOC!$B$14</definedName>
    <definedName name="a4w_tym_EFRR">[2]DaneAOC!$B$14</definedName>
    <definedName name="a5PropKwotaDofinansowania_PLN" localSheetId="5">'Wynik oceny '!$C$14</definedName>
    <definedName name="a5PropKwotaDofinansowania_PLN">#REF!</definedName>
    <definedName name="ddd">{"sto";"dwieście";"trzysta";"czterysta";"pięćset";"sześćset";"siedemset";"osiemset";"dziewięcset"}</definedName>
    <definedName name="excelblog_Dziesiatki" localSheetId="1">{"dziesięć";"dwadzieścia";"trzydzieści";"czterdzieści";"pięćdziesiąt";"sześćdziesiąt";"siedemdziesiąt";"osiemdziesiąt";"dziewięćdziesiąt"}</definedName>
    <definedName name="excelblog_Dziesiatki" localSheetId="2">{"dziesięć";"dwadzieścia";"trzydzieści";"czterdzieści";"pięćdziesiąt";"sześćdziesiąt";"siedemdziesiąt";"osiemdziesiąt";"dziewięćdziesiąt"}</definedName>
    <definedName name="excelblog_Dziesiatki" localSheetId="3">{"dziesięć";"dwadzieścia";"trzydzieści";"czterdzieści";"pięćdziesiąt";"sześćdziesiąt";"siedemdziesiąt";"osiemdziesiąt";"dziewięćdziesiąt"}</definedName>
    <definedName name="excelblog_Dziesiatki" localSheetId="5">{"dziesięć";"dwadzieścia";"trzydzieści";"czterdzieści";"pięćdziesiąt";"sześćdziesiąt";"siedemdziesiąt";"osiemdziesiąt";"dziewięćdziesiąt"}</definedName>
    <definedName name="excelblog_Dziesiatki">{"dziesięć";"dwadzieścia";"trzydzieści";"czterdzieści";"pięćdziesiąt";"sześćdziesiąt";"siedemdziesiąt";"osiemdziesiąt";"dziewięćdziesiąt"}</definedName>
    <definedName name="excelblog_Jednosci" localSheetId="1">{"jeden";"dwa";"trzy";"cztery";"pięć";"sześć";"siedem";"osiem";"dziewięć";"dziesięć";"jedenaście";"dwanaście";"trzynaście";"czternaście";"piętnaście";"szestnaście";"siedemnaście";"osiemnaście";"dziewiętnaście";"dwadzieścia"}</definedName>
    <definedName name="excelblog_Jednosci" localSheetId="2">{"jeden";"dwa";"trzy";"cztery";"pięć";"sześć";"siedem";"osiem";"dziewięć";"dziesięć";"jedenaście";"dwanaście";"trzynaście";"czternaście";"piętnaście";"szestnaście";"siedemnaście";"osiemnaście";"dziewiętnaście";"dwadzieścia"}</definedName>
    <definedName name="excelblog_Jednosci" localSheetId="3">{"jeden";"dwa";"trzy";"cztery";"pięć";"sześć";"siedem";"osiem";"dziewięć";"dziesięć";"jedenaście";"dwanaście";"trzynaście";"czternaście";"piętnaście";"szestnaście";"siedemnaście";"osiemnaście";"dziewiętnaście";"dwadzieścia"}</definedName>
    <definedName name="excelblog_Jednosci" localSheetId="5">{"jeden";"dwa";"trzy";"cztery";"pięć";"sześć";"siedem";"osiem";"dziewięć";"dziesięć";"jedenaście";"dwanaście";"trzynaście";"czternaście";"piętnaście";"szestnaście";"siedemnaście";"osiemnaście";"dziewiętnaście";"dwadzieścia"}</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 localSheetId="1">{"sto";"dwieście";"trzysta";"czterysta";"pięćset";"sześćset";"siedemset";"osiemset";"dziewięcset"}</definedName>
    <definedName name="excelblog_Setki" localSheetId="2">{"sto";"dwieście";"trzysta";"czterysta";"pięćset";"sześćset";"siedemset";"osiemset";"dziewięcset"}</definedName>
    <definedName name="excelblog_Setki" localSheetId="3">{"sto";"dwieście";"trzysta";"czterysta";"pięćset";"sześćset";"siedemset";"osiemset";"dziewięcset"}</definedName>
    <definedName name="excelblog_Setki" localSheetId="5">{"sto";"dwieście";"trzysta";"czterysta";"pięćset";"sześćset";"siedemset";"osiemset";"dziewięcset"}</definedName>
    <definedName name="excelblog_Setki">{"sto";"dwieście";"trzysta";"czterysta";"pięćset";"sześćset";"siedemset";"osiemset";"dziewięcset"}</definedName>
    <definedName name="KwotaDofinansProp" comment="Proponowana_kwota_dofinansowania_PLN" localSheetId="5">'[1]Wynik oceny'!$C$10</definedName>
    <definedName name="KwotaDofinansProp" comment="Proponowana_kwota_dofinansowania_PLN">'[2]Wynik oceny'!$C$10</definedName>
    <definedName name="_xlnm.Print_Area" localSheetId="1">'A. Kryteria Formalne'!$A$1:$F$24</definedName>
    <definedName name="_xlnm.Print_Area" localSheetId="2">'B. Kryteria dopuszczające'!$A$1:$F$69</definedName>
    <definedName name="_xlnm.Print_Area" localSheetId="3">'C. Kryteria punktowe'!$A$1:$H$28</definedName>
    <definedName name="_xlnm.Print_Area" localSheetId="0">NagAOC!$A$1:$F$18</definedName>
    <definedName name="_xlnm.Print_Area" localSheetId="5">'Wynik oceny '!$A$1:$H$19</definedName>
    <definedName name="OcenaData" comment="Data Oceny" localSheetId="5">'Wynik oceny '!$B$19</definedName>
    <definedName name="OcenaData" comment="Data Oceny">#REF!</definedName>
    <definedName name="OLE_LINK1" localSheetId="0">NagAOC!$C$18</definedName>
    <definedName name="PnktyUzyskane" localSheetId="5">'[1]C. Kryteria punktowe'!$G$14</definedName>
    <definedName name="PnktyUzyskane">'[2]C. Kryteria punktowe'!$G$14</definedName>
    <definedName name="slownie" localSheetId="0">#REF!</definedName>
    <definedName name="slownie">#REF!</definedName>
    <definedName name="XX">#REF!</definedName>
  </definedNames>
  <calcPr calcId="162913"/>
</workbook>
</file>

<file path=xl/calcChain.xml><?xml version="1.0" encoding="utf-8"?>
<calcChain xmlns="http://schemas.openxmlformats.org/spreadsheetml/2006/main">
  <c r="A1" i="10" l="1"/>
  <c r="E23" i="10"/>
  <c r="C17" i="10"/>
  <c r="F16" i="10"/>
  <c r="C16" i="10"/>
  <c r="F15" i="10"/>
  <c r="C15" i="10"/>
  <c r="B10" i="10"/>
  <c r="A10" i="10"/>
  <c r="G7" i="8" l="1"/>
  <c r="G8" i="8"/>
  <c r="G9" i="8"/>
  <c r="G10" i="8"/>
  <c r="G16" i="8" s="1"/>
  <c r="G11" i="8"/>
  <c r="G12" i="8"/>
  <c r="G13" i="8"/>
  <c r="G14" i="8"/>
  <c r="G15" i="8"/>
  <c r="G6" i="8"/>
  <c r="E16" i="8"/>
  <c r="G34" i="7"/>
  <c r="G33" i="7"/>
  <c r="G32" i="7"/>
  <c r="B1" i="8" l="1"/>
  <c r="B1" i="7"/>
  <c r="E41" i="7"/>
  <c r="D41" i="7"/>
  <c r="E40" i="7"/>
  <c r="D40" i="7"/>
  <c r="K39" i="7"/>
  <c r="I39" i="7"/>
  <c r="C36" i="7"/>
  <c r="B36" i="7"/>
  <c r="G31" i="7"/>
  <c r="M30" i="7"/>
  <c r="K30" i="7"/>
  <c r="I30" i="7"/>
  <c r="G30" i="7"/>
  <c r="M29" i="7"/>
  <c r="K29" i="7"/>
  <c r="I29" i="7"/>
  <c r="G29" i="7"/>
  <c r="M28" i="7"/>
  <c r="K28" i="7"/>
  <c r="I28" i="7"/>
  <c r="G28" i="7"/>
  <c r="M27" i="7"/>
  <c r="K27" i="7"/>
  <c r="I27" i="7"/>
  <c r="G27" i="7"/>
  <c r="M26" i="7"/>
  <c r="K26" i="7"/>
  <c r="I26" i="7"/>
  <c r="G26" i="7"/>
  <c r="M25" i="7"/>
  <c r="K25" i="7"/>
  <c r="I25" i="7"/>
  <c r="G25" i="7"/>
  <c r="C20" i="7"/>
  <c r="B20" i="7"/>
  <c r="M18" i="7"/>
  <c r="K18" i="7"/>
  <c r="I18" i="7"/>
  <c r="G18" i="7"/>
  <c r="M17" i="7"/>
  <c r="K17" i="7"/>
  <c r="I17" i="7"/>
  <c r="G17" i="7"/>
  <c r="M16" i="7"/>
  <c r="K16" i="7"/>
  <c r="I16" i="7"/>
  <c r="G16" i="7"/>
  <c r="M15" i="7"/>
  <c r="K15" i="7"/>
  <c r="I15" i="7"/>
  <c r="G15" i="7"/>
  <c r="M14" i="7"/>
  <c r="K14" i="7"/>
  <c r="I14" i="7"/>
  <c r="G14" i="7"/>
  <c r="M13" i="7"/>
  <c r="K13" i="7"/>
  <c r="I13" i="7"/>
  <c r="G13" i="7"/>
  <c r="M12" i="7"/>
  <c r="K12" i="7"/>
  <c r="I12" i="7"/>
  <c r="G12" i="7"/>
  <c r="M11" i="7"/>
  <c r="K11" i="7"/>
  <c r="I11" i="7"/>
  <c r="G11" i="7"/>
  <c r="M10" i="7"/>
  <c r="K10" i="7"/>
  <c r="I10" i="7"/>
  <c r="G10" i="7"/>
  <c r="M9" i="7"/>
  <c r="K9" i="7"/>
  <c r="I9" i="7"/>
  <c r="G9" i="7"/>
  <c r="M8" i="7"/>
  <c r="K8" i="7"/>
  <c r="I8" i="7"/>
  <c r="G8" i="7"/>
  <c r="M7" i="7"/>
  <c r="K7" i="7"/>
  <c r="I7" i="7"/>
  <c r="G7" i="7"/>
  <c r="M6" i="7"/>
  <c r="K6" i="7"/>
  <c r="I6" i="7"/>
  <c r="G6" i="7"/>
  <c r="C1" i="7"/>
  <c r="C1" i="6"/>
  <c r="B1" i="6"/>
  <c r="E19" i="6"/>
  <c r="D19" i="6"/>
  <c r="L15" i="6"/>
  <c r="J15" i="6"/>
  <c r="H15" i="6"/>
  <c r="G15" i="6"/>
  <c r="L14" i="6"/>
  <c r="J14" i="6"/>
  <c r="H14" i="6"/>
  <c r="G14" i="6"/>
  <c r="L13" i="6"/>
  <c r="J13" i="6"/>
  <c r="H13" i="6"/>
  <c r="G13" i="6"/>
  <c r="L12" i="6"/>
  <c r="J12" i="6"/>
  <c r="H12" i="6"/>
  <c r="G12" i="6"/>
  <c r="L11" i="6"/>
  <c r="J11" i="6"/>
  <c r="H11" i="6"/>
  <c r="G11" i="6"/>
  <c r="L10" i="6"/>
  <c r="J10" i="6"/>
  <c r="H10" i="6"/>
  <c r="G10" i="6"/>
  <c r="L9" i="6"/>
  <c r="J9" i="6"/>
  <c r="H9" i="6"/>
  <c r="G9" i="6"/>
  <c r="L8" i="6"/>
  <c r="J8" i="6"/>
  <c r="H8" i="6"/>
  <c r="G8" i="6"/>
  <c r="L7" i="6"/>
  <c r="J7" i="6"/>
  <c r="H7" i="6"/>
  <c r="G7" i="6"/>
  <c r="L6" i="6"/>
  <c r="J6" i="6"/>
  <c r="H6" i="6"/>
  <c r="G6" i="6"/>
  <c r="C1" i="1"/>
  <c r="B1" i="1"/>
  <c r="B18" i="4"/>
  <c r="B1" i="10" s="1"/>
  <c r="B17" i="4"/>
  <c r="B16" i="4"/>
  <c r="B15" i="4"/>
  <c r="B14" i="4"/>
  <c r="B13" i="4"/>
  <c r="B12" i="4"/>
  <c r="C1" i="8" l="1"/>
</calcChain>
</file>

<file path=xl/sharedStrings.xml><?xml version="1.0" encoding="utf-8"?>
<sst xmlns="http://schemas.openxmlformats.org/spreadsheetml/2006/main" count="268" uniqueCount="202">
  <si>
    <t>PRIORYTET INWESTYCYJNY:</t>
  </si>
  <si>
    <t>OŚ PRIORYTETOWA:</t>
  </si>
  <si>
    <t>DZIAŁANIE:</t>
  </si>
  <si>
    <t xml:space="preserve">Typ projektu: </t>
  </si>
  <si>
    <t xml:space="preserve">Wnioskodawca: </t>
  </si>
  <si>
    <t xml:space="preserve">Tytuł projektu: </t>
  </si>
  <si>
    <t>Wartość całkowita projektu:</t>
  </si>
  <si>
    <t>Koszty kwalifikowalne:</t>
  </si>
  <si>
    <t>Wnioskowana kwota dofinansowania:</t>
  </si>
  <si>
    <t xml:space="preserve">w tym EFRR: </t>
  </si>
  <si>
    <t>Numer ewidencyjny wniosku:</t>
  </si>
  <si>
    <t>Lp.</t>
  </si>
  <si>
    <t>Nazwa kryterium</t>
  </si>
  <si>
    <t>Definicja kryterium (informacja o zasadach oceny)</t>
  </si>
  <si>
    <t>Instrukcja dokonywania oceny punktowej</t>
  </si>
  <si>
    <t>A. Kryteria Formalne</t>
  </si>
  <si>
    <t>(Niespełnienie co najmniej jednego z wymienionych poniżej kryteriów powoduje odrzucenie projektu)</t>
  </si>
  <si>
    <t>Tak</t>
  </si>
  <si>
    <t>Nie</t>
  </si>
  <si>
    <t>Nie dotyczy</t>
  </si>
  <si>
    <t>Tak Względne</t>
  </si>
  <si>
    <r>
      <t xml:space="preserve">Wniosek złożony w odpowiedzi na właściwe ogłoszenie konkursowe/o naborze nr </t>
    </r>
    <r>
      <rPr>
        <b/>
        <sz val="12"/>
        <color rgb="FFFF0000"/>
        <rFont val="Calibri"/>
        <family val="2"/>
        <charset val="238"/>
        <scheme val="minor"/>
      </rPr>
      <t>RPSW.02.02.00-IZ.00-26-….../18*</t>
    </r>
    <r>
      <rPr>
        <sz val="12"/>
        <color rgb="FFFF0000"/>
        <rFont val="Calibri"/>
        <family val="2"/>
        <charset val="238"/>
        <scheme val="minor"/>
      </rPr>
      <t xml:space="preserve"> </t>
    </r>
  </si>
  <si>
    <t xml:space="preserve">Jeżeli wniosek dotyczy innego konkursu/naboru  niż ten, w ramach którego został złożony, wniosek zostaje odrzucony. </t>
  </si>
  <si>
    <t xml:space="preserve">Wniosek złożony do właściwej instytucji </t>
  </si>
  <si>
    <t>Jeżeli wniosek nie został złożony do Sekretariatu Departamentu Wdrażania EFRR, na adres: ul. Sienkiewicza 63, 25-002 Kielce, pok. 313 p. II. *, wniosek zostaje odrzucony.</t>
  </si>
  <si>
    <t>Wnioskodawca/partnerzy uprawniony/uprawnieni jest/są do składania wniosku/otrzymania wsparcia</t>
  </si>
  <si>
    <r>
      <t>1. Jeżeli wnioskodawca/partner jest spoza katalogu podmiotów uprawnionych 
do wnioskowania o dofinansowanie wskazanego w Regulaminie konkursu/naboru nr</t>
    </r>
    <r>
      <rPr>
        <b/>
        <sz val="12"/>
        <color rgb="FFFF0000"/>
        <rFont val="Calibri"/>
        <family val="2"/>
        <charset val="238"/>
        <scheme val="minor"/>
      </rPr>
      <t xml:space="preserve"> RPSW.02.02.00-IZ.00-26-….../18*</t>
    </r>
    <r>
      <rPr>
        <sz val="12"/>
        <rFont val="Calibri"/>
        <family val="2"/>
        <charset val="238"/>
        <scheme val="minor"/>
      </rPr>
      <t xml:space="preserve"> , wniosek zostaje odrzucony, i/lub 
2.Jeżeli wnioskodawca/partnerzy podlegają wykluczeniu z ubiegania się o dofinansowanie na podstawie:
- art. 207 ust. 4 ustawy z dnia 27 sierpnia 2009 r. o finansach publicznych (t. j. Dz. U. z 2017 r. poz. 2077 z późn. zm.);
- art. 12 ust. 1 pkt 1 ustawy z dnia 15 czerwca 2012 r. o skutkach powierzania wykonywania pracy cudzoziemcom przebywającym wbrew przepisom na terytorium Rzeczypospolitej Polskiej (Dz. U. poz. 769 z późn. zm.);
- art. 9 ust. 1 pkt 2a ustawy z dnia 28 października 2002 r. o odpowiedzialności podmiotów zbiorowych za czyny zabronione pod groźbą kary (t.j. Dz. U. z 2016 r. poz. 1541 z późn. zm.),
wniosek zostaje odrzucony (nie stosuje się do podmiotów wymienionych w art. 207 ust.7 ustawy z dnia 27 sierpnia 2009 r. o finansach publicznych (t. j. Dz. U. z 2017 r. poz. 2077 z późn. zm.)), i/lub
3. Jeżeli wnioskodawcy/partnerzy znajdują się w trudnej sytuacji w rozumieniu art. 2 ust.18 Rozporządzenia Komisji (UE) nr 651/14, wniosek zostaje odrzucony. </t>
    </r>
  </si>
  <si>
    <t>Właściwe miejsce realizacji projektu</t>
  </si>
  <si>
    <r>
      <t xml:space="preserve">Jeżeli projekt nie jest realizowany na terenie województwa świętokrzyskiego oraz jest realizowany poza wskazanym obszarem strategicznej interwencji </t>
    </r>
    <r>
      <rPr>
        <strike/>
        <sz val="12"/>
        <rFont val="Calibri"/>
        <family val="2"/>
        <charset val="238"/>
        <scheme val="minor"/>
      </rPr>
      <t>……………….</t>
    </r>
    <r>
      <rPr>
        <sz val="12"/>
        <rFont val="Calibri"/>
        <family val="2"/>
        <charset val="238"/>
        <scheme val="minor"/>
      </rPr>
      <t>.* (o ile dotyczy), wniosek zostaje odrzucony.</t>
    </r>
  </si>
  <si>
    <t>Projekt nie dotyczy działalności gospodarczej wykluczonej  ze wsparcia? (kody PKD/EKD) 
(o ile dotyczy)</t>
  </si>
  <si>
    <t>Jeżeli we wniosku wpisano kod PKD/EKD (zgodny z danymi w KRS) który podlega wykluczeniu, zgodnie z Rozporządzeniem Parlamentu Europejskiego i Rady (UE) nr 1303/2013; Rozporządzeniem Parlamentu Europejskiego i Rady (UE) nr 1301/2013, Rozporządzeniem Komisji (UE)  nr 651/2014,Rozporządzeniem Komisji (UE) nr 1407/2013, wniosek zostaje odrzucony.</t>
  </si>
  <si>
    <t>Czy projekt nie jest zakończony lub w pełni zrealizowany w rozumieniu art.65 ust. 6 Rozporządzenia ogólnego 1303/2013 z dnia 17 grudnia 2013 roku?</t>
  </si>
  <si>
    <t>Jeżeli projekt jest zakończony w rozumieniu art. 65 ust. 6 Rozporządzenia ogólnego 1303/2013 z dnia 17 grudnia 2013 roku,  wniosek zostaje odrzucony. (Kryterium musi być spełnione na moment składania wniosku).</t>
  </si>
  <si>
    <t xml:space="preserve">Jeżeli we wniosku o dofinansowanie wartość wnioskowanego dofinansowania przekracza pułap maksymalnego poziomu dofinansowania, wniosek zostaje odrzucony. </t>
  </si>
  <si>
    <t xml:space="preserve">Jeżeli wniosek nie spełnia warunku minimalnej/maksymalnej wartości projektu, wniosek zostaje odrzucony. </t>
  </si>
  <si>
    <t>Jeżeli wniosek nie spełnia warunku minimalnej/maksymalnej wartości wydatków kwalifikowalnych projektu, wniosek zostaje odrzucony.</t>
  </si>
  <si>
    <r>
      <t>Wniosek zgodny z typami projektów przewidzianymi dla danego działania zgodnie z Regulaminem konkursu/naboru nr</t>
    </r>
    <r>
      <rPr>
        <sz val="12"/>
        <color rgb="FFFF0000"/>
        <rFont val="Calibri"/>
        <family val="2"/>
        <charset val="238"/>
        <scheme val="minor"/>
      </rPr>
      <t xml:space="preserve"> RPSW.02.02.00-IZ.00-26-…../18* </t>
    </r>
  </si>
  <si>
    <t xml:space="preserve">Jeżeli wniosek nie jest zgodny z typami projektów przewidzianymi dla danego działania, wniosek zostaje odrzucony. </t>
  </si>
  <si>
    <t>WYNIK OCENY - KRYTERIA FORMALNE:</t>
  </si>
  <si>
    <t>Pozytywny</t>
  </si>
  <si>
    <t xml:space="preserve">Negatywny </t>
  </si>
  <si>
    <t>B1 KRYTERIA DOPUSZCZAJĄCE OGÓLNE</t>
  </si>
  <si>
    <t xml:space="preserve">Nazwa kryterium </t>
  </si>
  <si>
    <t>Spójność dokumentacji projektowej</t>
  </si>
  <si>
    <t>Przy ocenie kryterium badana będzie w szczególności spójność pomiędzy Wnioskiem o dofinansowanie, a pozostałą dokumentacją aplikacyjną (tj. Studium wykonalności/Biznes plan, załączniki do Wniosku o dofinansowanie).
Na wezwanie Instytucji Zarządzającej RPOWŚ 2014-2020, Wnioskodawca może uzupełnić lub poprawić projekt w zakresie niniejszego kryterium na etapie oceny spełniania kryteriów wyboru (zgodnie z art. 45 ust. 3 ustawy wdrożeniowej).</t>
  </si>
  <si>
    <t>Właściwie przygotowana analiza finansowa i/lub ekonomiczna projektu</t>
  </si>
  <si>
    <t>Przy ocenie projektu weryfikacji podlegać będzie w szczególności metodologia i poprawność sporządzenia analiz w oparciu o obowiązujące przepisy prawa w tym zakresie (np. m.in. Ustawa o rachunkowości) i wytyczne (m.in. wytyczne Ministra Rozwoju w zakresie zagadnień związanych z przygotowaniem projektów inwestycyjnych, w tym projektów generujących dochód i projektów hybrydowych na lata 2014-2020, wytyczne Instytucji Zarządzającej RPOWŚ na lata 2014-2020 w zakresie sporządzania studium wykonalności/biznes planu). W przypadku gdy wymagane będzie obliczenie wskaźników finansowych/ ekonomicznych sprawdzane będą m.in. realność i rzetelność przyjętych założeń oraz poprawność obliczeń. Ponadto, badana będzie również trwałość finansowa Wnioskodawcy (również ewentualnych partnerów projektu) tj. m.in. czy Wnioskodawca/partnerzy posiadają środki finansowe na zrealizowanie i utrzymanie inwestycji w wymaganym okresie trwałości.
Na wezwanie Instytucji Zarządzającej RPOWŚ 2014-2020, Wnioskodawca może uzupełnić lub poprawić projekt w zakresie niniejszego kryterium na etapie oceny spełniania kryteriów wyboru (zgodnie z art. 45 ust. 3 ustawy wdrożeniowej).</t>
  </si>
  <si>
    <t/>
  </si>
  <si>
    <t>Efektywność ekonomiczna projektu</t>
  </si>
  <si>
    <t xml:space="preserve"> W kryterium sprawdzane będzie w szczególności, czy przedsięwzięcie jest uzasadnione z ekonomicznego punktu widzenia. W przypadku projektów, dla których wymagane będzie obliczenie wskaźników ekonomicznych (ENPV, ERR, B/C) weryfikacja efektywności ekonomicznej projektu odbywać się będzie na podstawie wartości wymienionych powyżej wskaźników przy założeniu, że dla projektu efektywnego ekonomicznie:
- wartość wskaźnika ENPV powinna być &gt; 0; 
- wartość wskaźnika ERR powinna przewyższać przyjętą stopę dyskontową; 
- relacja korzyści do kosztów (B/C) powinna być &gt; 1.               
W przypadku projektów, dla których nie jest możliwe oszacowanie ww. wskaźników, ocena kryterium  polegać będzie na rozstrzygnięciu, czy korzyści społeczne przekraczają koszty społeczne inwestycji i czy realizacja danego projektu stanowi dla społeczeństwa najkorzystniejszy wariant. Wówczas ocena dokonywana będzie na podstawie uproszczonej analizy jakościowej i ilościowej (np. sporządzonej w formie analizy wielokryterialnej lub opisu korzyści i kosztów społecznych).
Na wezwanie Instytucji Zarządzającej RPOWŚ 2014-2020, Wnioskodawca może uzupełnić lub poprawić projekt w zakresie niniejszego kryterium na etapie oceny spełniania kryteriów wyboru (zgodnie z art. 45 ust. 3 ustawy wdrożeniowej).</t>
  </si>
  <si>
    <t>Właściwie ustalony/obliczony poziom dofinansowania z uwzględnieniem przepisów pomocy publicznej lub przepisów dot. projektów generujących dochód- NIE DOTYCZY</t>
  </si>
  <si>
    <r>
      <t xml:space="preserve">W przypadku projektów przewidujących wystąpienie pomocy publicznej weryfikowana będzie poprawność ustalenia wartości pomocy publicznej, w tym jej intensywności, w kontekście odpowiednich limitów obowiązujących w tym zakresie. W przypadku projektów generujących dochód weryfikowana będzie poprawność ustalenia wielkości dofinansowania, w szczególności prawidłowe obliczenie tzw. luki w finansowaniu lub zastosowanie tzw. stawek ryczałtowych. Podstawa prawna: </t>
    </r>
    <r>
      <rPr>
        <strike/>
        <sz val="10"/>
        <rFont val="Arial"/>
        <family val="2"/>
        <charset val="238"/>
      </rPr>
      <t>…………………………</t>
    </r>
    <r>
      <rPr>
        <sz val="10"/>
        <rFont val="Arial"/>
        <family val="2"/>
        <charset val="238"/>
      </rPr>
      <t>*
Na wezwanie Instytucji Zarządzającej RPOWŚ 2014-2020, Wnioskodawca może uzupełnić lub poprawić projekt w zakresie niniejszego kryterium na etapie oceny spełniania kryteriów wyboru (zgodnie z art. 45 ust. 3 ustawy wdrożeniowej).</t>
    </r>
  </si>
  <si>
    <t>Potencjalna kwalifikowalność wydatków</t>
  </si>
  <si>
    <r>
      <t xml:space="preserve">W kryterium badane będzie w szczególności:
-  czy wydatki zostaną poniesione w okresie kwalifikowalności (tj. między dniem 1 stycznia 2014 r. a dniem 31 grudnia 2020 r., z zastrzeżeniem zasad określonych dla pomocy publicznej oraz zapisów Regulaminu konkursu/naboru nr </t>
    </r>
    <r>
      <rPr>
        <b/>
        <sz val="10"/>
        <color rgb="FFFF0000"/>
        <rFont val="Arial"/>
        <family val="2"/>
        <charset val="238"/>
      </rPr>
      <t>RPSW.02.02.00-IZ.00-26-.../18*).;</t>
    </r>
    <r>
      <rPr>
        <sz val="10"/>
        <rFont val="Arial"/>
        <family val="2"/>
        <charset val="238"/>
      </rPr>
      <t xml:space="preserve">
- czy wydatki są zgodne z obowiązującymi przepisami prawa unijnego oraz prawa krajowego oraz wytycznymi Ministra Rozwoju;
- czy wydatki są zgodne z zapisami Regulaminu konkursu/naboru nr </t>
    </r>
    <r>
      <rPr>
        <b/>
        <sz val="10"/>
        <color rgb="FFFF0000"/>
        <rFont val="Arial"/>
        <family val="2"/>
        <charset val="238"/>
      </rPr>
      <t xml:space="preserve"> RPSW.02.02.00-IZ.00-26-.../18*</t>
    </r>
    <r>
      <rPr>
        <sz val="10"/>
        <rFont val="Arial"/>
        <family val="2"/>
        <charset val="238"/>
      </rPr>
      <t>;
- czy wydatki są niezbędne do realizacji celów projektu i zostaną poniesione w związku z realizacja projektu;
- czy wydatki zostaną dokonane w sposób racjonalny i efektywny z zachowaniem zasad uzyskiwania najlepszych efektów z danych nakładów;
Na wezwanie Instytucji Zarządzającej RPOWŚ 2014-2020, Wnioskodawca może uzupełnić lub poprawić projekt w zakresie niniejszego kryterium na etapie oceny spełniania kryteriów wyboru (zgodnie z art. 45 ust. 3 ustawy wdrożeniowej).</t>
    </r>
  </si>
  <si>
    <t>Trwałość projektu</t>
  </si>
  <si>
    <t>W tym kryterium badane będzie, czy Wnioskodawca we wniosku o dofinansowanie (sekcja 4) zadeklarował trwałość projektu zgodnie z art. 71 rozporządzenia nr 1303/2013.
Na wezwanie Instytucji Zarządzającej RPOWŚ 2014-2020, Wnioskodawca może uzupełnić lub poprawić projekt w zakresie niniejszego kryterium na etapie oceny spełniania kryteriów wyboru (zgodnie z art. 45 ust. 3 ustawy wdrożeniowej).</t>
  </si>
  <si>
    <t>Adekwatność rodzaju wskaźników do typu projektu i realność ich wartości docelowych</t>
  </si>
  <si>
    <t>W kryterium badana będzie w szczególności adekwatność przedstawionych wskaźników do typu projektu, poprawność ich sformułowania, właściwy dobór do każdego zakresu rzeczowego. Analizie poddana zostanie również wiarygodność, osiągalność zakładanych wartości wskaźników, jak również to, czy w sposób kompleksowy opisują one zakres rzeczowy inwestycji i odzwierciedlają zakładane cele działania/priorytetu.
Na wezwanie Instytucji Zarządzającej RPOWŚ 2014-2020, Wnioskodawca może uzupełnić lub poprawić projekt w zakresie niniejszego kryterium na etapie oceny spełniania kryteriów wyboru (zgodnie z art. 45 ust. 3 ustawy wdrożeniowej).</t>
  </si>
  <si>
    <t xml:space="preserve">Wykonalność prawna 
projektu
</t>
  </si>
  <si>
    <t xml:space="preserve">W ramach kryterium ocenie podlega zgodność projektu z przepisami prawa odnoszącymi się do jego stosowania. W szczególności sprawdzana będzie zgodność z:
- właściwymi Wytycznymi ministra właściwego ds. rozwoju;
- Ustawą z 7 lipca 1994 r. prawo budowlane; 
- Rozporządzeniem Ministra Infrastruktury z 12 kwietnia 2002 r. w sprawie warunków technicznych, jakim powinny odpowiadać budynki i ich usytuowanie;
- Rozporządzeniem Ministra Transportu i Gospodarki Morskiej z 2 marca 1999 r. w sprawie warunków technicznych, jakim powinny odpowiadać drogi publiczne i ich usytuowanie; 
- Ustawą z 27 kwietnia 2001 Prawo ochrony środowiska;
- Ustawą z 16 kwietnia 2004 r. o ochronie przyrody;
- Ustawą z dnia 3 kwietnia 2008 r. o udostępnianiu informacji o środowisku i jego ochronie, udziale społeczeństwa w ochronie środowiska oraz o ocenach oddziaływania na środowisko;
- Rozporządzeniem Rady Ministrów z 9 listopada 2010 r. w sprawie przedsięwzięć mogący znacząco oddziaływać na środowisko;
- Ustawami i aktami wykonawczymi do nich, odnoszącymi się do zakresu tematycznego projektu.
Na wezwanie Instytucji Zarządzającej RPOWŚ 2014-2020, Wnioskodawca może uzupełnić lub poprawić projekt w zakresie niniejszego kryterium na etapie oceny spełniania kryteriów wyboru (zgodnie z art. 45 ust. 3 ustawy wdrożeniowej).
</t>
  </si>
  <si>
    <t>Czy wnioskodawca posiada zdolność organizacyjno-instytucjonalną do realizacji projektu?</t>
  </si>
  <si>
    <t>Ocenie podlegać będzie, czy Wnioskodawca posiada zdolność instytucjonalną, kadrową i organizacyjną do zrealizowania projektu i jego utrzymania co najmniej w wymaganym okresie trwałości (czy kadra, doświadczenie, struktura organizacyjna, zasoby rzeczowe Wnioskodawcy zapewniają realizację i utrzymanie projektu).
Na wezwanie Instytucji Zarządzającej RPOWŚ 2014-2020, Wnioskodawca może uzupełnić lub poprawić projekt w zakresie niniejszego kryterium na etapie oceny spełniania kryteriów wyboru (zgodnie z art. 45 ust. 3 ustawy wdrożeniowej).</t>
  </si>
  <si>
    <t>Wykonalność finansowa projektu</t>
  </si>
  <si>
    <t>W ramach kryterium ocenie podlega, czy Wnioskodawca udokumentował zdolność do sfinansowania projektu w zakładanym zakresie i zgodnie z przyjętym harmonogramem, a także zdolność finansową do utrzymania projektu co najmniej w wymaganym okresie trwałości (trwałość finansowa projektu). Weryfikowane będzie, czy Wnioskodawca posiada odpowiednie środki finansowe do sfinansowania wydatków w ramach projektu. Wnioskodawca musi dysponować środkami finansowymi wystarczającymi na realizację projektu, na zapewnienie jego płynności finansowej. W przypadku finansowania projektu również z innych niż dotacja zewnętrznych źródeł (np. kredyt, pożyczka) ocenie podlega wiarygodność/realność pozyskania takich zewnętrznych źródeł finansowania, w tym wiarygodność osób/podmiotów potwierdzających zapewnienie finansowania. Ocena zostanie dokonana na podstawie informacji zawartych w dokumentacji aplikacyjnej oraz dołączonych kopii dokumentów potwierdzających zapewnienie finansowania.
Na wezwanie Instytucji Zarządzającej RPOWŚ 2014-2020, Wnioskodawca może uzupełnić lub poprawić projekt w zakresie niniejszego kryterium na etapie oceny spełniania kryteriów wyboru (zgodnie z art. 45 ust. 3 ustawy wdrożeniowej).</t>
  </si>
  <si>
    <t>Zgodność projektu z zapisami RPOWŚ 2014-2020 oraz SZOOP obowiązujacym na dzien ogłoszenia konkursu/naboru</t>
  </si>
  <si>
    <t>W ramach kryterium ocenie podlega zgodność projektu z pozostałymi, nie zawierającymi się w innych kryteriach wyboru zapisami/wymaganiami Regionalnego Programu Operacyjnego Województwa Świętokrzyskiego na lata 2014-2020 oraz Szczegółowego Opisu Osi Priorytetowych, w zakresie odnoszącym się do właściwego Priorytetu Inwestycyjnego (Działania RPOWŚ 2014-2020).
Na wezwanie Instytucji Zarządzającej RPOWŚ 2014-2020, Wnioskodawca może uzupełnić lub poprawić projekt w zakresie niniejszego kryterium na etapie oceny spełniania kryteriów wyboru (zgodnie z art. 45 ust. 3 ustawy wdrożeniowej).</t>
  </si>
  <si>
    <t>Zgodność projektu z zapisami Regulaminu konkursu/naboru</t>
  </si>
  <si>
    <t>W ramach kryterium ocenie podlega zgodność projektu  pozostałymi, nie zawierającymi się w innych kryteriach wyboru zapisami/wymaganiami Regulaminu konkursu.
Na wezwanie Instytucji Zarządzającej RPOWŚ 2014-2020, Wnioskodawca może uzupełnić lub poprawić projekt w zakresie niniejszego kryterium na etapie oceny spełniania kryteriów wyboru (zgodnie z art. 45 ust. 3 ustawy wdrożeniowej).</t>
  </si>
  <si>
    <t>* zgodnie z Regulaminem konkursu/naboru</t>
  </si>
  <si>
    <t>B2 KRYTERIA DOPUSZCZAJĄCE SEKTOROWE</t>
  </si>
  <si>
    <t>Wynik oceny dopuszczającej</t>
  </si>
  <si>
    <t>1.</t>
  </si>
  <si>
    <t xml:space="preserve">Przekazanie projektu do oceny punktowej </t>
  </si>
  <si>
    <t>2.</t>
  </si>
  <si>
    <t xml:space="preserve">Odrzucenie projektu z powodu niespełnienia kryteriów dopuszczających ogólnych </t>
  </si>
  <si>
    <t>3.</t>
  </si>
  <si>
    <t>Odrzucenie projektu z powodu niespełnienia kryteriów dopuszczających sektorowych</t>
  </si>
  <si>
    <t>C. KRYTERIA PUNKTOWE</t>
  </si>
  <si>
    <t>(Nie uzyskanie co najmniej 60% maksymalnej liczby punktów powoduje odrzucenie projektu)</t>
  </si>
  <si>
    <t>Kryterium</t>
  </si>
  <si>
    <t>Punktacja</t>
  </si>
  <si>
    <t>Waga</t>
  </si>
  <si>
    <t>Maks. 
liczba 
pkt.</t>
  </si>
  <si>
    <t>Liczba uzyskanych punktów (przed zważeniem)</t>
  </si>
  <si>
    <t>Liczba uzyskanych punktów (po zważeniu)</t>
  </si>
  <si>
    <t>Uzasadnienie oceny</t>
  </si>
  <si>
    <t>4.</t>
  </si>
  <si>
    <t>5.</t>
  </si>
  <si>
    <t>0-3</t>
  </si>
  <si>
    <t>6.</t>
  </si>
  <si>
    <t>7.</t>
  </si>
  <si>
    <t>RAZEM</t>
  </si>
  <si>
    <t>Negatywny</t>
  </si>
  <si>
    <t>Proponowana kwota dofinansowania PLN:</t>
  </si>
  <si>
    <t>słownie:</t>
  </si>
  <si>
    <t>Data oceny:</t>
  </si>
  <si>
    <t>(rrrr-mm-dd)</t>
  </si>
  <si>
    <t>1b. Promowanie inwestycji przedsiębiorstw w badania i innowacje, rozwijanie powiązań i synergii między przedsiębiorstwami, ośrodkami badawczo-rozwojowymi i sektorem szkolnictwa wyższego, w szczególności promowanie inwestycji w zakresie rozwoju produktów i usług, transferu technologii, innowacji społecznych, ekoinnowacji, zastosowań w dziedzinie usług publicznych, tworzenia sieci, pobudzania popytu, klastrów i otwartych innowacji poprzez inteligentną specjalizację, oraz wspieranie badań technologicznych i stosowanych, linii pilotażowych, działań w zakresie wczesnej walidacji produktów, zaawansowanych zdolności produkcyjnych i pierwszej produkcji, w szczególności w dziedzinie kluczowych technologii wspomagających, oraz rozpowszechnianie technologii o ogólnym przeznaczeniu</t>
  </si>
  <si>
    <t>1. Innowacje i nauka</t>
  </si>
  <si>
    <t xml:space="preserve">1.2  Badania i rozwój w sektorze świętokrzyskiej przedsiębiorczości  </t>
  </si>
  <si>
    <t>Poziom gotowości technologii będącej przedmiotem projektu przed rozpoczęciem projektu</t>
  </si>
  <si>
    <t>Nowość rezultatów projektu</t>
  </si>
  <si>
    <t>Praktyczna użyteczność rezultatów prac B+R</t>
  </si>
  <si>
    <t>Opłacalność wdrożenia rezultatów prac B+R</t>
  </si>
  <si>
    <t xml:space="preserve">Wpływ projektu na realizację zasady równości szans i niedyskryminacji oraz zasady  zrównoważonego rozwoju. </t>
  </si>
  <si>
    <t>Udział wnioskodawcy w konsorcjum na rzecz rozwoju inteligentnej specjalizacji, w ramach której składany jest projekt.</t>
  </si>
  <si>
    <t>Czy projekt wpisuje się  w zakres inteligentnych specjalizacji województwa świętokrzyskiego?</t>
  </si>
  <si>
    <t xml:space="preserve">Czy w przypadku inwestycji dotyczącej infrastruktury B+R Wnioskodawca przedstawił rzetelną i wiarygodną agendę B+R, dotyczącą planowanych przez daną firmę działań badawczo-rozwojowych? </t>
  </si>
  <si>
    <t>Czy w przypadku zakupu wyników prac B+R projekt przewiduje przeprowadzenie dodatkowych prac rozwojowych?</t>
  </si>
  <si>
    <t>Czy w przypadku beneficjentów będących dużymi przedsiębiorstwami zapewniono tzw.  efekty dyfuzji działalności innowacyjnej oraz B+R do gospodarki oraz współpracy z mśp, NGO i instytucjami badawczymi?</t>
  </si>
  <si>
    <t>Czy projekt obejmuje badania przemysłowe i prace rozwojowe albo prace rozwojowe?</t>
  </si>
  <si>
    <t>Czy zaplanowane prace B+R są adekwatne i niezbędne do osiągnięcia celu projektu, a ryzyka z nimi związane zostały zdefiniowane?</t>
  </si>
  <si>
    <r>
      <t>Czy zespół badawczy oraz zasoby techniczne wnioskodawcy zapewniają prawidłową realizację zaplanowanych w projekcie prac B+R</t>
    </r>
    <r>
      <rPr>
        <sz val="10"/>
        <color theme="1"/>
        <rFont val="Cambria"/>
        <family val="1"/>
        <charset val="238"/>
      </rPr>
      <t>?</t>
    </r>
  </si>
  <si>
    <r>
      <t>Czy projekt dotyczy innowacji produktowej lub procesowej?</t>
    </r>
    <r>
      <rPr>
        <sz val="10"/>
        <color theme="1"/>
        <rFont val="Cambria"/>
        <family val="1"/>
        <charset val="238"/>
      </rPr>
      <t xml:space="preserve"> </t>
    </r>
  </si>
  <si>
    <t>Czy kwestia własności intelektualnej nie stanowi bariery dla wdrożenia rezultatów projektu?</t>
  </si>
  <si>
    <t xml:space="preserve">Czy ewentualne koszty wdrożenia stanowią mniejszą cześć kosztów  kwalifikowanych projektu? </t>
  </si>
  <si>
    <r>
      <t>Weryfikacji podlega, czy rozwiązanie będące przedmiotem projektu wpisuje się w dokument strategiczny pn. „</t>
    </r>
    <r>
      <rPr>
        <b/>
        <i/>
        <sz val="11"/>
        <color theme="1"/>
        <rFont val="Cambria"/>
        <family val="1"/>
        <charset val="238"/>
      </rPr>
      <t xml:space="preserve">Strategia Badań i Innowacyjności (RIS3). </t>
    </r>
    <r>
      <rPr>
        <sz val="11"/>
        <color theme="1"/>
        <rFont val="Cambria"/>
        <family val="1"/>
        <charset val="238"/>
      </rPr>
      <t>Ocena kryterium następuje na podstawie informacji zawartych we wniosku o dofinansowanie. Brak oznacza niespełnienie kryterium.</t>
    </r>
  </si>
  <si>
    <t>W ramach kryterium ocenie podlega, czy 
• projekt ma charakter projektu badawczego, w którym przewidziano realizację badań przemysłowych i prac rozwojowych albo prac rozwojowych,
• zadania planowane do realizacji w ramach projektu zostały prawidłowo przypisane do 
kategorii: badań przemysłowych albo prac rozwojowych.
Przez badania przemysłowe i prace rozwojowe należy rozumieć badania przemysłowe i prace rozwojowe, o których mowa w art. 2 pkt 85 i 86 rozporządzenia Komisji (UE) nr 651/2014. 
„badania przemysłowe”- oznaczają badania planowane lub badania krytyczne mające na celu zdobycie nowej wiedzy oraz umiejętności celem opracowania nowych produktów, procesów lub usług lub też wprowadzenia znaczących ulepszeń do istniejących produktów, procesów lub usług. Uwzględniają one tworzenie elementów składowych systemów złożonych i mogą obejmować budowę prototypów w środowisku laboratoryjnym lub środowisku interfejsu symulującego istniejące systemy, a także linii pilotażowych, kiedy są one konieczne do badań przemysłowych, a zwłaszcza uzyskania dowodu w przypadku technologii generycznych; 
„eksperymentalne prace rozwojowe”- oznaczają zdobywanie, łączenie, kształtowanie  i wykorzystywanie dostępnej aktualnie wiedzy i umiejętności z dziedziny nauki, technologii i biznesu oraz innej stosownej wiedzy i umiejętności w celu opracowywania  nowych lub ulepszonych produktów, procesów lub usług. Mogą one także obejmować na przykład czynności mające na celu pojęciowe definiowanie, planowanie oraz dokumentowanie nowych produktów, procesów i usług. 
Prace rozwojowe mogą obejmować opracowanie prototypów, demonstracje, opracowanie projektów pilotażowych, testowanie i walidację nowych lub ulepszonych produktów, procesów lub usług w otoczeniu stanowiącym model warunków rzeczywistego funkcjonowania, których głównym celem jest dalsze udoskonalenie techniczne produktów, procesów lub usług, których ostateczny kształt zasadniczo nie jest jeszcze określony. Mogą obejmować opracowanie prototypów i projektów pilotażowych, które można wykorzystać do celów komercyjnych, w przypadku gdy prototyp lub projekt pilotażowy z konieczności jest produktem końcowym do wykorzystania do celów komercyjnych, a jego produkcja jest zbyt kosztowna, aby służył on jedynie do demonstracji i walidacji. Eksperymentalne prace rozwojowe nie obejmują rutynowych i okresowych zmian wprowadzanych do istniejących produktów, linii produkcyjnych, procesów wytwórczych, usług oraz innych operacji w toku, nawet jeśli takie zmiany mają charakter ulepszeń.
W ramach konkursu dofinansowanie mogą uzyskać wyłącznie projekty które przed  rozpoczęciem realizacji cechuje co najmniej IV poziom gotowości technologicznej  tj.  „zweryfikowano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
W przypadku projektów informatycznych, w których część badawcza wiąże się z przeprowadzeniem prac B+R w zakresie oprogramowania komputerowego, należy uwzględnić zasady określone w przygotowanym przez OECD Podręczniku Frascati z 2002 r. Zgodnie z zapisami Podręcznika „czynności rutynowe związane z oprogramowaniem, niepociągające za sobą postępu naukowego czy technicznego ani wyeliminowania niepewności o charakterze technicznym nie powinny być zaliczane do B+R”. Przykłady czynności, które nie są pracami B+R:
• tworzenie aplikacji biznesowych i systemów informatycznych na podstawie znanych metod i istniejących narzędzi informatycznych;
• obsługa istniejących systemów;
• konwersja oraz/lub tłumaczenie języków komputerowych;
• dodawanie funkcjonalności dla użytkownika w programach użytkowych;
• usuwanie błędów z systemów (debugging);
• adaptacja istniejącego oprogramowania;
• przygotowywanie dokumentacji dla użytkownika</t>
  </si>
  <si>
    <t xml:space="preserve">W ramach kryterium ocenie podlega, czy: 
• w kontekście wskazanej potrzeby społecznej/gospodarczej/rynkowej problem technologiczny został poprawnie zidentyfikowany w odniesieniu do celu i przedmiotu projektu; 
• wskazany problem technologiczny jest precyzyjnie określony; 
• zaplanowane prace B+R są niezbędne do osiągnięcia celu projektu/rozwiązania problemu technologicznego; 
• w kontekście wskazanego celu projektu/problemu technologicznego zaplanowane prace B+R są adekwatne; 
• planowane prace B+R zostały podzielone na jasno sprecyzowane i układające się w logiczną całość etapy; 
• precyzyjnie określono efekt końcowy/kamień milowy każdego z etapów oraz wpływ braku jego osiągnięcia na zasadność kontynuacji projektu; 
• zakładane rezultaty prac B+R są możliwe do osiągnięcia w kontekście zakładanego harmonogramu i budżetu; 
• zidentyfikowano i precyzyjnie opisano ewentualne ryzyka związane z pracami B+R; 
• uwzględniono (jeśli dotyczy) inne niż technologiczne ewentualne ryzyka/ zagrożenia/wymogi prawno-administracyjne. 
Kryterium uznaje się za spełnione w sytuacji, gdy zostały spełnione wszystkie ww. warunki. 
</t>
  </si>
  <si>
    <t xml:space="preserve">W ramach kryterium ocenie podlega, czy: 
• kluczowy personel zaangażowany w realizację projektu posiada adekwatne do zakresu i rodzaju tych prac doświadczenie, w tym w realizacji projektów obejmujących prace B+R nad innowacyjnymi rozwiązaniami, których efektem były wdrożenia wyników prac B+R do działalności gospodarczej, uzyskane patenty czy prawa ochronne na wzory użytkowe lub inne zastosowania wyników prac B+R; 
• liczba osób zaangażowanych (planowanych do zaangażowania) w realizację prac B+R jest adekwatna do zakresu i rodzaju zaplanowanych prac B+R i zapewnia terminową realizację projektu; 
• wnioskodawca dysponuje odpowiednimi zasobami technicznymi, w tym infrastrukturą naukowo – badawczą (pomieszczeniami, aparaturą naukowo – badawczą oraz innym wyposażeniem niezbędnym do realizacji prac B+R w projekcie), zapewniającymi terminową realizację projektu zgodnie z zaplanowanym zakresem rzeczowym. 
Kryterium uznaje się za spełnione w sytuacji, gdy zostały spełnione wszystkie ww. warunki. 
Wnioskodawca nie musi posiadać wszystkich zasobów już w momencie składania wniosku o dofinansowanie. Część z nich może pozyskać w trakcie realizacji projektu, co zobowiązany jest opisać w projekcie wraz z określeniem warunków/wymogów stawianych podmiotowi/podmiotom, które zaangażowane zostaną do udziału w projekcie, w szczególności Wnioskodawca może powierzyć realizację części prac B+R w projekcie podwykonawcy. W takim przypadku weryfikacji podlega, czy wnioskodawca: wskazał podwykonawcę oraz opisał jego potencjał kadrowy i techniczny (analogicznie jak w przypadku wnioskodawcy) lub prawidłowo określił wymagania dotyczące potencjału kadrowego i technicznego stawiane potencjalnemu podwykonawcy, któremu zostanie powierzona realizacja części prac B+R w projekcie. 
</t>
  </si>
  <si>
    <t xml:space="preserve">Ocenie podlega, czy projekt dotyczy innowacji produktowej lub procesowej. 
W konkursie nie jest możliwe dofinansowanie projektów, których efektem jest wyłącznie powstanie rozwiązania stanowiącego innowację marketingową lub organizacyjną. 
Do oceny kryterium przyjmuje się definicję innowacji określoną w podręczniku OECD Podręcznik Oslo, zgodnie z którą przez innowację należy rozumieć wprowadzenie do praktyki w gospodarce nowego lub znacząco ulepszonego rozwiązania w odniesieniu do produktu (towaru lub usługi), procesu, marketingu lub organizacji. 
Zgodnie z ww. definicją można rozróżnić: 
• innowację produktową - oznaczającą wprowadzenie na rynek przez dane przedsiębiorstwo nowego towaru lub usługi lub znaczące ulepszenie oferowanych uprzednio towarów i usług w odniesieniu do ich charakterystyk lub przeznaczenia; 
• innowację procesową - oznaczającą wprowadzenie do praktyki w przedsiębiorstwie nowych lub znacząco ulepszonych metod produkcji lub dostawy; 
• innowację marketingową - oznaczającą zastosowanie nowej metody marketingowej obejmującej znaczące zmiany w wyglądzie produktu, jego opakowaniu, pozycjonowaniu, promocji, polityce cenowej lub modelu biznesowym, wynikającej z nowej strategii marketingowej przedsiębiorstwa; 
• innowację organizacyjną - polegającą na zastosowaniu w przedsiębiorstwie nowej metody organizacji jego działalności biznesowej, nowej organizacji miejsc pracy lub nowej organizacji relacji zewnętrznych. 
Dodatkowym efektem projektu może być wprowadzenie nowych rozwiązań organizacyjnych lub nowych rozwiązań marketingowych prowadzących do poprawy produktywności i efektywności przedsiębiorcy, jednak inne rodzaje innowacji, będące dodatkowym efektem projektu wymienione we wniosku o dofinansowanie nie podlegają ocenie.
</t>
  </si>
  <si>
    <t xml:space="preserve">W ramach kryterium ocenie podlega, czy: 
• wnioskodawca dysponuje prawami własności intelektualnej, które są niezbędne dla prowadzenia prac B+R zaplanowanych w projekcie; 
• przeanalizowano czy zaplanowane wdrożenie rezultatów projektu nie narusza praw własności intelektualnej; 
• Wnioskodawca dysponuje prawami własności przemysłowej, które są niezbędne dla zaplanowanego wdrożenia (np. licencje lub nabycie patentów). 
• przewidziano efektywny sposób ochrony własności intelektualnej, zabezpieczający przed skopiowaniem/nieuprawnionym wykorzystaniem wyników projektu (jeśli istnieje taka potrzeba); 
Należy wziąć pod uwagę specyfikę projektu/branży z uwagi na to, że dla niektórych rozwiązań stosowanie ochrony patentowej może być niezasadne. 
Kryterium uznaje się za spełnione w sytuacji, gdy zostały spełnione wszystkie ww. warunki. 
</t>
  </si>
  <si>
    <t xml:space="preserve">Wyłącznie w przypadku MŚP (nie dotyczy dużych przedsiębiorstw) oprócz prac badawczo-rozwojowych elementem projektu realizowanego ze środków CT1 może być wdrożenie wyników tych prac. W takim przypadku ocenie podlegać będzie  czy komponent wdrożeniowy stanowi mniejszość całkowitych wydatków kwalifikowalnych projektu. </t>
  </si>
  <si>
    <r>
      <t>Zapisy RPO przewidują, że w</t>
    </r>
    <r>
      <rPr>
        <sz val="10"/>
        <color theme="1"/>
        <rFont val="Arial"/>
        <family val="2"/>
        <charset val="238"/>
      </rPr>
      <t>sparcie wszystkich inwestycji dotyczących infrastruktury B+R w przedsiębiorstwach będzie uzależnione od przedstawienia agendy B+R, dotyczącej planowanych przez daną firmę działań badawczo-rozwojowych, zawierającej w szczególności opis planowanych obszarów badawczych, plan prac B+R, oczekiwane rezultaty itp. Weryfikacja kryterium następuje na podstawie informacji  zawartych we wniosku o dofinansowanie. Brak lub niewystarczające uzasadnienie oznacza niespełnienie kryterium.</t>
    </r>
  </si>
  <si>
    <r>
      <t>Zapisy RPO przewidują, że zakup wyników prac B+R jest możliwy jedynie w przypadku obowiązku przeprowadzenia dodatkowych prac rozwojowych, które zakładają uzupełnienie lub dostosowanie zakupionych technologii do specyfiki przedsiębiorstwa. Efektem realizacji inwestycji wspierających implementację wyników prac B+R będzie uruchomienie nowych lub innowacyjnych procesów lub przygotowanie do wprowadzenie na rynek nowych lub innowacyjnych produktów lub usług.</t>
    </r>
    <r>
      <rPr>
        <sz val="10"/>
        <color theme="1"/>
        <rFont val="Arial"/>
        <family val="2"/>
        <charset val="238"/>
      </rPr>
      <t xml:space="preserve"> Weryfikacja kryterium następuje na podstawie informacji (deklaracji wraz z uzasadnieniem) zawartych we wniosku o dofinansowanie. Brak lub niewystarczające uzasadnienie oznacza niespełnienie kryterium.</t>
    </r>
  </si>
  <si>
    <r>
      <t>Zapisy RPO przewidują, że beneficjantami działania mogą być duże przedsiębiorstwa pod warunkiem zapewnienia konkretnych efektów dyfuzji działalności innowacyjnej oraz B+R do gospodarki oraz pod warunkiem, że projekty będą podejmowane wspólnie z MŚP lub przewidują współpracę z MŚP, NGO lub instytucjami badawczymi. Weryfikacja kryterium następuje na podstawie</t>
    </r>
    <r>
      <rPr>
        <sz val="10"/>
        <color theme="1"/>
        <rFont val="Arial"/>
        <family val="2"/>
        <charset val="238"/>
      </rPr>
      <t xml:space="preserve"> informacji (wraz z uzasadnieniem) zawartych we wniosku o dofinansowanie. Brak lub niewystarczające uzasadnienie oznacza niespełnienie kryterium.</t>
    </r>
  </si>
  <si>
    <t xml:space="preserve">Wpływ realizacji projektu na tworzenie nowych miejsc pracy </t>
  </si>
  <si>
    <t xml:space="preserve">Czy projekt dotyczy przetwórstwa przemysłowego (Kody PKD 2007 Sekcja C, Działy 10-32) </t>
  </si>
  <si>
    <t>Przynależność Wnioskodawcy do sektora MSP</t>
  </si>
  <si>
    <t xml:space="preserve">Istniejący personel badawczy </t>
  </si>
  <si>
    <t>8.</t>
  </si>
  <si>
    <t>9.</t>
  </si>
  <si>
    <t>10.</t>
  </si>
  <si>
    <t xml:space="preserve">0-3 </t>
  </si>
  <si>
    <t>0-1</t>
  </si>
  <si>
    <t xml:space="preserve">0-2 </t>
  </si>
  <si>
    <r>
      <t>W zależności od poziomu gotowości technologicznej (zgodnie z z</t>
    </r>
    <r>
      <rPr>
        <sz val="10"/>
        <color theme="1"/>
        <rFont val="Cambria"/>
        <family val="1"/>
        <charset val="238"/>
      </rPr>
      <t xml:space="preserve">ałącznikiem nr 1 do </t>
    </r>
    <r>
      <rPr>
        <i/>
        <sz val="10"/>
        <color theme="1"/>
        <rFont val="Cambria"/>
        <family val="1"/>
        <charset val="238"/>
      </rPr>
      <t>Rozporządzenia Ministra Nauki i Szkolnictwa Wyższego z dnia 4 stycznia 2011 r. (Dz. U. z 2011 r. Nr 18, poz. 91)</t>
    </r>
    <r>
      <rPr>
        <sz val="10"/>
        <color rgb="FF000000"/>
        <rFont val="Cambria"/>
        <family val="1"/>
        <charset val="238"/>
      </rPr>
      <t xml:space="preserve"> będącej przedmiotem projektu przed jego rozpoczęciem punkty będą przyznawane według poniższych zasad:</t>
    </r>
  </si>
  <si>
    <t>0 p. - poziom4;</t>
  </si>
  <si>
    <t>1 p. - poziom 5;</t>
  </si>
  <si>
    <t>2 p. - poziom 6;</t>
  </si>
  <si>
    <t>3 p. -  poziom 7 i wyższy.</t>
  </si>
  <si>
    <r>
      <t xml:space="preserve">W przypadku projektów przewidujących prace nad technologiami na różnych poziomach  gotowości </t>
    </r>
    <r>
      <rPr>
        <sz val="10"/>
        <color rgb="FF000000"/>
        <rFont val="Cambria"/>
        <family val="1"/>
        <charset val="238"/>
      </rPr>
      <t xml:space="preserve"> </t>
    </r>
    <r>
      <rPr>
        <sz val="10"/>
        <color theme="1"/>
        <rFont val="Cambria"/>
        <family val="1"/>
        <charset val="238"/>
      </rPr>
      <t>przy ocenie bierze się pod uwagę najwyższy poziom gotowości występujący w projekcie.</t>
    </r>
  </si>
  <si>
    <t xml:space="preserve">Ocena będzie dokonana na podstawie przedstawionych przez przedsiębiorstwo planów dotyczących prac B+R. W ramach przedmiotowego kryterium ocenie podlega czy rezultat projektu (produkt/technologia/usługa) charakteryzuje się nowością (co najmniej w skali polskiego rynku), w kontekście posiadanych przez niego nowych cech, funkcjonalności, w porównaniu do rozwiązań dostępnych na rynku. Eksperci dokonując oceny projektu w ramach przedmiotowego kryterium biorą pod uwagę czy proponowane innowacyjne rozwiązanie cechuje wystarczający stopień nowości, czy też cechujące to rozwiązanie zmiany/cechy nowe funkcjonalności są mało znaczące i nie zawierają w sobie wystarczającego stopnia nowości. </t>
  </si>
  <si>
    <t xml:space="preserve">Ocena dokonywana jest w skali od 0 do 3 przy czym liczba przyznanych punktów oznacza, że projekt spełnia dane kryterium w stopniu: </t>
  </si>
  <si>
    <t>0 - niedostatecznym</t>
  </si>
  <si>
    <t>1 - przeciętnym</t>
  </si>
  <si>
    <t>2 - dobrym</t>
  </si>
  <si>
    <t>3 - bardzo dobrym</t>
  </si>
  <si>
    <t xml:space="preserve">Wymagany próg punktowy w ramach kryterium, warunkujący pozytywną ocenę projektu </t>
  </si>
  <si>
    <t>wynosi 1 pkt.</t>
  </si>
  <si>
    <t>W tym kryterium analizowana będzie użyteczność rezultatów prac B+R (zapotrzebowanie rynkowe). Ocenie podlega czy:</t>
  </si>
  <si>
    <r>
      <t>Ø</t>
    </r>
    <r>
      <rPr>
        <sz val="7"/>
        <color theme="1"/>
        <rFont val="Times New Roman"/>
        <family val="1"/>
        <charset val="238"/>
      </rPr>
      <t xml:space="preserve">  </t>
    </r>
    <r>
      <rPr>
        <sz val="10"/>
        <color theme="1"/>
        <rFont val="Cambria"/>
        <family val="1"/>
        <charset val="238"/>
      </rPr>
      <t xml:space="preserve"> poprawnie zidentyfikowano potrzeby, wymagania i preferencje odbiorców oraz wykazano, że produkt zaspokoi faktyczne zapotrzebowanie konsumentów;</t>
    </r>
  </si>
  <si>
    <r>
      <t>Ø</t>
    </r>
    <r>
      <rPr>
        <sz val="7"/>
        <color theme="1"/>
        <rFont val="Times New Roman"/>
        <family val="1"/>
        <charset val="238"/>
      </rPr>
      <t xml:space="preserve">  </t>
    </r>
    <r>
      <rPr>
        <sz val="10"/>
        <color theme="1"/>
        <rFont val="Cambria"/>
        <family val="1"/>
        <charset val="238"/>
      </rPr>
      <t xml:space="preserve"> wykazano, że produkt projektu będzie konkurencyjny względem innych podobnych produktów oferowanych na rynku oraz że w efekcie realizacji projektu nastąpi zwiększenie asortymentu lub wejście na nowe rynki. Ocena w tym aspekcie następuje na podstawie analizy danych dotyczących cech rynku docelowego oraz użytkowych i funkcjonalnych cech produktów spełniających podobną funkcję podstawową istniejących na rynku docelowym</t>
    </r>
  </si>
  <si>
    <t>W ramach przedmiotowego kryterium ocenie podlega czy:</t>
  </si>
  <si>
    <r>
      <t>Ø</t>
    </r>
    <r>
      <rPr>
        <sz val="7"/>
        <color theme="1"/>
        <rFont val="Times New Roman"/>
        <family val="1"/>
        <charset val="238"/>
      </rPr>
      <t xml:space="preserve">  </t>
    </r>
    <r>
      <rPr>
        <sz val="10"/>
        <color theme="1"/>
        <rFont val="Cambria"/>
        <family val="1"/>
        <charset val="238"/>
      </rPr>
      <t>w konsekwencji wprowadzenia produktu/technologii/usługi na rynek albo zastosowania nowej technologii w prowadzonej działalności, nastąpi poprawa wyników firmy (czy osiągnięte przychody pozwolą na wygenerowanie zysku pokrywającego koszty projektu, produkcji oraz działalności marketingowej);</t>
    </r>
  </si>
  <si>
    <r>
      <t>Ø</t>
    </r>
    <r>
      <rPr>
        <sz val="7"/>
        <color theme="1"/>
        <rFont val="Times New Roman"/>
        <family val="1"/>
        <charset val="238"/>
      </rPr>
      <t xml:space="preserve">  </t>
    </r>
    <r>
      <rPr>
        <sz val="10"/>
        <color theme="1"/>
        <rFont val="Cambria"/>
        <family val="1"/>
        <charset val="238"/>
      </rPr>
      <t>projekcja spodziewanych korzyści dla przedsiębiorcy w związku z wdrożeniem wyników projektu (np. zmniejszenie kosztów produkcji, skrócenie czasu produkcji) bazuje na racjonalnych i realistycznych przesłankach;</t>
    </r>
  </si>
  <si>
    <r>
      <t>Ø</t>
    </r>
    <r>
      <rPr>
        <sz val="7"/>
        <color rgb="FF000000"/>
        <rFont val="Times New Roman"/>
        <family val="1"/>
        <charset val="238"/>
      </rPr>
      <t xml:space="preserve">  </t>
    </r>
    <r>
      <rPr>
        <sz val="10"/>
        <color theme="1"/>
        <rFont val="Cambria"/>
        <family val="1"/>
        <charset val="238"/>
      </rPr>
      <t>proponowany sposób wprowadzenia produktu/technologii/usługi na rynek albo zastosowania nowej technologii w prowadzonej działalności (strategia wdrożenia) oraz wykorzystywanych do tego zasobów jest realistyczny i uprawdopodabnia sukces ekonomiczny.</t>
    </r>
    <r>
      <rPr>
        <sz val="10"/>
        <color rgb="FF000000"/>
        <rFont val="Cambria"/>
        <family val="1"/>
        <charset val="238"/>
      </rPr>
      <t xml:space="preserve"> </t>
    </r>
  </si>
  <si>
    <t xml:space="preserve">Liczba punktów zależy od liczby nowych miejsc pracy utworzonych w wyniku realizacji projektu, która powinna być wyrażona w ekwiwalencie pełnego czasu pracy (EPC) i odzwierciedlona we właściwym wskaźniku. Etaty częściowe podlegają sumowaniu lecz nie są zaokrąglane do pełnych jednostek. Punkty przyznawane będą w następujący sposób: </t>
  </si>
  <si>
    <t xml:space="preserve">3 p. –3 etatów i więcej </t>
  </si>
  <si>
    <t xml:space="preserve">2 p. – ≥2&lt;3 etaty </t>
  </si>
  <si>
    <t xml:space="preserve">1 p. – ≥1&lt;2 etatów </t>
  </si>
  <si>
    <r>
      <t>0 p. – mniej niż 1 etat</t>
    </r>
    <r>
      <rPr>
        <sz val="10"/>
        <color theme="1"/>
        <rFont val="Calibri"/>
        <family val="2"/>
        <charset val="238"/>
        <scheme val="minor"/>
      </rPr>
      <t>.</t>
    </r>
  </si>
  <si>
    <t>W ramach przedmiotowego kryterium weryfikowane będzie czy przedmiotowy projekt dotyczy prowadzenia prac B+R zmierzających do wdrożenia ich wyników w działalności gospodarczej związanej z przetwórstwem przemysłowym, wpisującej się w zakres kodów PKD 2007 Sekcji C - Przetwórstwo przemysłowe – działy od 10 do 32 włącznie (z zastrzeżeniem przepisów o pomocy publicznej określających rodzaje działalności gospodarczej wykluczone z możliwości ubiegania się o dofinansowanie).</t>
  </si>
  <si>
    <t xml:space="preserve"> tak – 1 pkt</t>
  </si>
  <si>
    <t>nie  - 0 pkt.</t>
  </si>
  <si>
    <t xml:space="preserve">Oceniający przyzna punkty za to kryterium, jeśli przedsiębiorstwo Wnioskodawcy jest mikroprzedsiębiorstwem, małym przedsiębiorstwem lub średnim przedsiębiorstwem zgodnie z definicją określoną w Załączniku nr I do rozporządzenia Komisji (UE) nr 651/2014. </t>
  </si>
  <si>
    <t>PUNKTACJA:</t>
  </si>
  <si>
    <t>nie należy do sektora MSP – 0 pkt</t>
  </si>
  <si>
    <t>należy do sektora MSP – 1 pkt.</t>
  </si>
  <si>
    <t>W ramach kryterium ocenie podlegać będzie dysponowanie przez Wnioskodawcę personelem badawczym.</t>
  </si>
  <si>
    <t>Wnioskodawca posiada personel badawczy - 1 pkt.</t>
  </si>
  <si>
    <t xml:space="preserve">Wnioskodawca nie posiada personelu badawczego - 0 pkt. </t>
  </si>
  <si>
    <t xml:space="preserve">Do kadry badawczej zostaną zaliczeni pracownicy działów B+R posiadający wykształcenie kierunkowe o stopniu co najmniej magistra w dziedzinie związanej z projektem, zatrudnieni w przedsiębiorstwie Wnioskodawcy, przy prowadzeniu prac B+R, od co najmniej roku poprzedzającego dzień złożenia wniosku o dofinansowanie.  </t>
  </si>
  <si>
    <r>
      <t>Weryfikacja na podstawie dokumentacji aplikacyjnej.</t>
    </r>
    <r>
      <rPr>
        <sz val="10"/>
        <color rgb="FF000000"/>
        <rFont val="Calibri"/>
        <family val="2"/>
        <charset val="238"/>
        <scheme val="minor"/>
      </rPr>
      <t xml:space="preserve">  </t>
    </r>
  </si>
  <si>
    <r>
      <t>Największą liczbę punktów otrzymają projekty wpływające pozytywnie na realizację zasady równości szans i niedyskryminacji oraz zasady zrównoważonego rozwoju.</t>
    </r>
    <r>
      <rPr>
        <b/>
        <sz val="10"/>
        <color rgb="FF000000"/>
        <rFont val="Cambria"/>
        <family val="1"/>
        <charset val="238"/>
      </rPr>
      <t xml:space="preserve"> </t>
    </r>
    <r>
      <rPr>
        <sz val="10"/>
        <color rgb="FF000000"/>
        <rFont val="Cambria"/>
        <family val="1"/>
        <charset val="238"/>
      </rPr>
      <t>Natomiast najmniejszą liczbę punktów otrzymają projekty wykazujące neutralny wpływ na ww. zasady. Podział punktów w tym kryterium:</t>
    </r>
  </si>
  <si>
    <t>0 p. - neutralny wpływ projektu na ww. zasady;</t>
  </si>
  <si>
    <t>1 p. - pozytywny wpływ projektu na jedną z ww. zasad;</t>
  </si>
  <si>
    <t>2 p. - pozytywny wpływ projektu na obie z ww. zasad.</t>
  </si>
  <si>
    <t xml:space="preserve">Jako przykłady pozytywnego wpływu projektu na zasadę równości szans i niedyskryminacji można wskazać projekt przewidujący prowadzenie prac B+R mających na celu opracowanie rozwiązania ułatwiającego poruszanie się osobom niepełnosprawnym.  W przypadku zrównoważonego rozwoju przykładem pozytywnego wpływu jest prowadzenie prac B+R, których celem jest opracowanie nowych technologii produkcji zmniejszających emisję zanieczyszczeń. </t>
  </si>
  <si>
    <t>Udział w konsorcjum na rzecz rozwoju inteligentnych specjalizacji zagwarantuje wzmocnienie prowadzonej interwencji na kluczowych branżach dla rozwoju regionu.</t>
  </si>
  <si>
    <t>0 p. – podmiot nie należy do konsorcjum;</t>
  </si>
  <si>
    <t>1 p. – podmiot należy do konsorcjum;</t>
  </si>
  <si>
    <t>Kryterium weryfikowane na podstawie listy wybranych i zatwierdzonych przez Zarząd Województwa, Konsorcjów na rzecz rozwoju inteligentnych specjalizacji. Lista dostępna na stronie: www.spinno.pl</t>
  </si>
  <si>
    <t>Zgodność z zasadami horyzontalnymi</t>
  </si>
  <si>
    <t xml:space="preserve">W kryterium badana będzie, czy Wnioskodawca wykazał zgodność projektu z zasadami horyzontalnymi UE, w tym:
 zgodność projektu z zasadą zrównoważonego rozwoju;
 zgodność projektu z zasadą promowania równości mężczyzn i kobiet oraz niedyskryminacji.
Wymagane jest wykazanie pozytywnego wpływu na zasadę niedyskryminacji, w tym dostępności dla osób z niepełnosprawnościami.
Przez pozytywny wpływ w przypadku projektów EFRR należy rozumieć zapewnienie dostępności infrastruktury, transportu, towarów, usług, technologii i systemów informacyjno-komunikacyjnych oraz wszelkich innych produktów projektów (które nie zostały uznane za neutralne) dla wszystkich ich użytkowników, zgodnie ze standardami dostępności, stanowiącymi załącznik do Wytycznych w zakresie realizacji zasady równości szans i niedyskryminacji, w tym dostępności dla osób z niepełnosprawnościami oraz zasady równości szans kobiet i mężczyzn w ramach funduszy unijnych na lata 2014-2020. 
Na wezwanie Instytucji Zarządzającej RPOWŚ 2014-2020, Wnioskodawca może uzupełnić lub poprawić projekt w zakresie niniejszego kryterium na etapie oceny spełniania kryteriów wyboru (zgodnie z art. 45 ust. 3 ustawy wdrożeniowej).
</t>
  </si>
  <si>
    <r>
      <t xml:space="preserve">Wniosek spełnia warunki minimalnej/maksymalnej wartości projektu w wysokości </t>
    </r>
    <r>
      <rPr>
        <sz val="12"/>
        <rFont val="Calibri"/>
        <family val="2"/>
        <charset val="238"/>
        <scheme val="minor"/>
      </rPr>
      <t>*. (o ile dotyczy)</t>
    </r>
  </si>
  <si>
    <t>Wartość wnioskowanego dofinansowania nie przekracza pułapu maksymalnego poziomu dofinansowania w wysokości  okreslonego w Regulaminie konkursu/naboru  nr RPSW.07.04.00-IZ.00-26-196/18* - (o ile dotyczy)</t>
  </si>
  <si>
    <r>
      <t xml:space="preserve">Wniosek spełnia warunki minimalnej/maksymalnej wartości wydatków kwalifikowalnych projektu w wysokości </t>
    </r>
    <r>
      <rPr>
        <b/>
        <sz val="12"/>
        <rFont val="Calibri"/>
        <family val="2"/>
        <charset val="238"/>
        <scheme val="minor"/>
      </rPr>
      <t>*</t>
    </r>
    <r>
      <rPr>
        <sz val="12"/>
        <rFont val="Calibri"/>
        <family val="2"/>
        <charset val="238"/>
        <scheme val="minor"/>
      </rPr>
      <t>. (o ile dotyczy)</t>
    </r>
  </si>
  <si>
    <t>………………………………………………….</t>
  </si>
  <si>
    <t>/podpis oceniającego/</t>
  </si>
  <si>
    <t>Prace  badawczo-rozwojowe w przedsiębiorstwach</t>
  </si>
  <si>
    <t>Imię i nazwisko oceniającego</t>
  </si>
  <si>
    <t>Liczba punktów uzyskanych</t>
  </si>
  <si>
    <t>Oceniający 1</t>
  </si>
  <si>
    <t>Oceniający 2</t>
  </si>
  <si>
    <t>Łączna liczba przyznanych punktów</t>
  </si>
  <si>
    <t>Średnia uzyskana punktacja</t>
  </si>
  <si>
    <r>
      <t>Oceniający 3</t>
    </r>
    <r>
      <rPr>
        <vertAlign val="superscript"/>
        <sz val="14"/>
        <rFont val="Calibri"/>
        <family val="2"/>
        <charset val="238"/>
        <scheme val="minor"/>
      </rPr>
      <t>2)</t>
    </r>
  </si>
  <si>
    <t>WYNIK OCENY WNIOSKU O DOFINANSOWANIE PROJEKTU W RAMACH RPOWŚ 2014-2020</t>
  </si>
  <si>
    <t>WYNIK OCENY - KRYTERIA FORMALNE :</t>
  </si>
  <si>
    <t>WYNIK OCENY - KRYTERIA DOPUSZCZAJĄCE OGÓLNE I SEKTOROWE:</t>
  </si>
  <si>
    <t>WYNIK OCENY - KRYTERIA PUNKTOWE: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</si>
</sst>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0\."/>
    <numFmt numFmtId="165" formatCode="#,##0.00\ &quot;zł&quot;"/>
  </numFmts>
  <fonts count="55">
    <font>
      <sz val="11"/>
      <color theme="1"/>
      <name val="Calibri"/>
      <family val="2"/>
      <charset val="238"/>
      <scheme val="minor"/>
    </font>
    <font>
      <sz val="10"/>
      <name val="Times New Roman"/>
      <family val="1"/>
      <charset val="238"/>
    </font>
    <font>
      <b/>
      <sz val="14"/>
      <name val="Calibri"/>
      <family val="2"/>
      <charset val="238"/>
      <scheme val="minor"/>
    </font>
    <font>
      <sz val="14"/>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sz val="10"/>
      <name val="Arial"/>
      <family val="2"/>
      <charset val="238"/>
    </font>
    <font>
      <b/>
      <sz val="12"/>
      <color rgb="FFFF0000"/>
      <name val="Calibri"/>
      <family val="2"/>
      <charset val="238"/>
      <scheme val="minor"/>
    </font>
    <font>
      <b/>
      <sz val="12"/>
      <color indexed="8"/>
      <name val="Calibri"/>
      <family val="2"/>
      <charset val="238"/>
      <scheme val="minor"/>
    </font>
    <font>
      <sz val="10"/>
      <name val="Arial"/>
      <family val="2"/>
      <charset val="238"/>
    </font>
    <font>
      <u/>
      <sz val="10"/>
      <color indexed="12"/>
      <name val="Arial"/>
      <family val="2"/>
      <charset val="238"/>
    </font>
    <font>
      <sz val="11"/>
      <name val="Calibri"/>
      <family val="2"/>
      <charset val="238"/>
      <scheme val="minor"/>
    </font>
    <font>
      <b/>
      <sz val="11"/>
      <color rgb="FFFF0000"/>
      <name val="Calibri"/>
      <family val="2"/>
      <charset val="238"/>
      <scheme val="minor"/>
    </font>
    <font>
      <b/>
      <sz val="11"/>
      <name val="Calibri"/>
      <family val="2"/>
      <charset val="238"/>
      <scheme val="minor"/>
    </font>
    <font>
      <b/>
      <sz val="10"/>
      <name val="Calibri"/>
      <family val="2"/>
      <charset val="238"/>
      <scheme val="minor"/>
    </font>
    <font>
      <sz val="10"/>
      <name val="Calibri"/>
      <family val="2"/>
      <charset val="238"/>
      <scheme val="minor"/>
    </font>
    <font>
      <b/>
      <sz val="10"/>
      <color rgb="FFFF0000"/>
      <name val="Calibri"/>
      <family val="2"/>
      <charset val="238"/>
      <scheme val="minor"/>
    </font>
    <font>
      <sz val="10"/>
      <color rgb="FFFF0000"/>
      <name val="Calibri"/>
      <family val="2"/>
      <charset val="238"/>
      <scheme val="minor"/>
    </font>
    <font>
      <b/>
      <sz val="12"/>
      <color theme="1"/>
      <name val="Calibri"/>
      <family val="2"/>
      <charset val="238"/>
      <scheme val="minor"/>
    </font>
    <font>
      <sz val="12"/>
      <color theme="1"/>
      <name val="Calibri"/>
      <family val="2"/>
      <charset val="238"/>
      <scheme val="minor"/>
    </font>
    <font>
      <sz val="11"/>
      <color indexed="17"/>
      <name val="Czcionka tekstu podstawowego"/>
      <family val="2"/>
      <charset val="238"/>
    </font>
    <font>
      <sz val="12"/>
      <color rgb="FFFF0000"/>
      <name val="Calibri"/>
      <family val="2"/>
      <charset val="238"/>
      <scheme val="minor"/>
    </font>
    <font>
      <strike/>
      <sz val="12"/>
      <name val="Calibri"/>
      <family val="2"/>
      <charset val="238"/>
      <scheme val="minor"/>
    </font>
    <font>
      <b/>
      <sz val="10"/>
      <name val="Arial"/>
      <family val="2"/>
      <charset val="238"/>
    </font>
    <font>
      <i/>
      <sz val="12"/>
      <name val="Calibri"/>
      <family val="2"/>
      <charset val="238"/>
      <scheme val="minor"/>
    </font>
    <font>
      <strike/>
      <sz val="10"/>
      <name val="Arial"/>
      <family val="2"/>
      <charset val="238"/>
    </font>
    <font>
      <b/>
      <sz val="10"/>
      <color rgb="FFFF0000"/>
      <name val="Arial"/>
      <family val="2"/>
      <charset val="238"/>
    </font>
    <font>
      <i/>
      <sz val="9"/>
      <name val="Calibri"/>
      <family val="2"/>
      <charset val="238"/>
      <scheme val="minor"/>
    </font>
    <font>
      <i/>
      <sz val="10"/>
      <name val="Calibri"/>
      <family val="2"/>
      <charset val="238"/>
      <scheme val="minor"/>
    </font>
    <font>
      <b/>
      <sz val="10"/>
      <color indexed="8"/>
      <name val="Calibri"/>
      <family val="2"/>
      <charset val="238"/>
      <scheme val="minor"/>
    </font>
    <font>
      <sz val="10"/>
      <color theme="1"/>
      <name val="Arial"/>
      <family val="2"/>
      <charset val="238"/>
    </font>
    <font>
      <b/>
      <i/>
      <sz val="14"/>
      <color rgb="FFFF0000"/>
      <name val="Calibri"/>
      <family val="2"/>
      <charset val="238"/>
      <scheme val="minor"/>
    </font>
    <font>
      <sz val="12"/>
      <name val="Arial"/>
      <family val="2"/>
      <charset val="238"/>
    </font>
    <font>
      <b/>
      <sz val="36"/>
      <name val="Calibri"/>
      <family val="2"/>
      <charset val="238"/>
      <scheme val="minor"/>
    </font>
    <font>
      <b/>
      <sz val="10"/>
      <color theme="1"/>
      <name val="Cambria"/>
      <family val="1"/>
      <charset val="238"/>
    </font>
    <font>
      <sz val="10"/>
      <color theme="1"/>
      <name val="Calibri"/>
      <family val="2"/>
      <charset val="238"/>
      <scheme val="minor"/>
    </font>
    <font>
      <sz val="10"/>
      <color rgb="FF000000"/>
      <name val="Cambria"/>
      <family val="1"/>
      <charset val="238"/>
    </font>
    <font>
      <sz val="10"/>
      <color theme="1"/>
      <name val="Cambria"/>
      <family val="1"/>
      <charset val="238"/>
    </font>
    <font>
      <sz val="11"/>
      <name val="Arial"/>
      <family val="2"/>
      <charset val="238"/>
    </font>
    <font>
      <b/>
      <i/>
      <sz val="11"/>
      <color theme="1"/>
      <name val="Cambria"/>
      <family val="1"/>
      <charset val="238"/>
    </font>
    <font>
      <sz val="11"/>
      <color theme="1"/>
      <name val="Cambria"/>
      <family val="1"/>
      <charset val="238"/>
    </font>
    <font>
      <sz val="8"/>
      <name val="Arial"/>
      <family val="2"/>
      <charset val="238"/>
    </font>
    <font>
      <sz val="7"/>
      <color rgb="FF000000"/>
      <name val="Times New Roman"/>
      <family val="1"/>
      <charset val="238"/>
    </font>
    <font>
      <b/>
      <sz val="10"/>
      <color rgb="FF000000"/>
      <name val="Cambria"/>
      <family val="1"/>
      <charset val="238"/>
    </font>
    <font>
      <sz val="10"/>
      <color rgb="FF000000"/>
      <name val="Calibri"/>
      <family val="2"/>
      <charset val="238"/>
      <scheme val="minor"/>
    </font>
    <font>
      <i/>
      <sz val="10"/>
      <color theme="1"/>
      <name val="Cambria"/>
      <family val="1"/>
      <charset val="238"/>
    </font>
    <font>
      <sz val="10"/>
      <color theme="1"/>
      <name val="Wingdings"/>
      <charset val="2"/>
    </font>
    <font>
      <sz val="7"/>
      <color theme="1"/>
      <name val="Times New Roman"/>
      <family val="1"/>
      <charset val="238"/>
    </font>
    <font>
      <sz val="10"/>
      <color rgb="FF000000"/>
      <name val="Wingdings"/>
      <charset val="2"/>
    </font>
    <font>
      <u/>
      <sz val="11"/>
      <color theme="10"/>
      <name val="Calibri"/>
      <family val="2"/>
      <charset val="238"/>
    </font>
    <font>
      <sz val="11"/>
      <color rgb="FF000000"/>
      <name val="Calibri"/>
      <family val="2"/>
      <charset val="238"/>
      <scheme val="minor"/>
    </font>
    <font>
      <b/>
      <vertAlign val="superscript"/>
      <sz val="14"/>
      <name val="Calibri"/>
      <family val="2"/>
      <charset val="238"/>
      <scheme val="minor"/>
    </font>
    <font>
      <vertAlign val="superscript"/>
      <sz val="14"/>
      <name val="Calibri"/>
      <family val="2"/>
      <charset val="238"/>
      <scheme val="minor"/>
    </font>
    <font>
      <sz val="14"/>
      <color theme="1"/>
      <name val="Calibri"/>
      <family val="2"/>
      <charset val="238"/>
      <scheme val="minor"/>
    </font>
  </fonts>
  <fills count="10">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indexed="42"/>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99"/>
        <bgColor indexed="64"/>
      </patternFill>
    </fill>
  </fills>
  <borders count="59">
    <border>
      <left/>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style="thin">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double">
        <color indexed="64"/>
      </right>
      <top style="thin">
        <color auto="1"/>
      </top>
      <bottom style="double">
        <color indexed="64"/>
      </bottom>
      <diagonal/>
    </border>
    <border>
      <left/>
      <right style="medium">
        <color indexed="64"/>
      </right>
      <top/>
      <bottom style="medium">
        <color indexed="64"/>
      </bottom>
      <diagonal/>
    </border>
    <border>
      <left/>
      <right style="double">
        <color auto="1"/>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double">
        <color indexed="64"/>
      </right>
      <top/>
      <bottom style="medium">
        <color indexed="64"/>
      </bottom>
      <diagonal/>
    </border>
    <border>
      <left style="thin">
        <color auto="1"/>
      </left>
      <right style="thin">
        <color auto="1"/>
      </right>
      <top/>
      <bottom style="medium">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double">
        <color indexed="64"/>
      </right>
      <top/>
      <bottom/>
      <diagonal/>
    </border>
    <border>
      <left style="double">
        <color auto="1"/>
      </left>
      <right/>
      <top style="double">
        <color indexed="64"/>
      </top>
      <bottom style="thin">
        <color indexed="64"/>
      </bottom>
      <diagonal/>
    </border>
    <border>
      <left style="double">
        <color auto="1"/>
      </left>
      <right/>
      <top style="thin">
        <color auto="1"/>
      </top>
      <bottom style="thin">
        <color auto="1"/>
      </bottom>
      <diagonal/>
    </border>
    <border>
      <left/>
      <right style="thin">
        <color indexed="64"/>
      </right>
      <top style="double">
        <color indexed="64"/>
      </top>
      <bottom style="thin">
        <color indexed="64"/>
      </bottom>
      <diagonal/>
    </border>
    <border>
      <left/>
      <right/>
      <top style="thin">
        <color auto="1"/>
      </top>
      <bottom style="thin">
        <color auto="1"/>
      </bottom>
      <diagonal/>
    </border>
    <border>
      <left style="double">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s>
  <cellStyleXfs count="7">
    <xf numFmtId="0" fontId="0" fillId="0" borderId="0"/>
    <xf numFmtId="0" fontId="10" fillId="0" borderId="0"/>
    <xf numFmtId="9" fontId="7" fillId="0" borderId="0" applyFont="0" applyFill="0" applyBorder="0" applyAlignment="0" applyProtection="0"/>
    <xf numFmtId="0" fontId="11" fillId="0" borderId="0" applyNumberFormat="0" applyFill="0" applyBorder="0" applyAlignment="0" applyProtection="0">
      <alignment vertical="top"/>
      <protection locked="0"/>
    </xf>
    <xf numFmtId="0" fontId="7" fillId="0" borderId="0"/>
    <xf numFmtId="0" fontId="21" fillId="4" borderId="0" applyNumberFormat="0" applyBorder="0" applyAlignment="0" applyProtection="0"/>
    <xf numFmtId="0" fontId="50" fillId="0" borderId="0" applyNumberFormat="0" applyFill="0" applyBorder="0" applyAlignment="0" applyProtection="0">
      <alignment vertical="top"/>
      <protection locked="0"/>
    </xf>
  </cellStyleXfs>
  <cellXfs count="246">
    <xf numFmtId="0" fontId="0" fillId="0" borderId="0" xfId="0"/>
    <xf numFmtId="0" fontId="2" fillId="0" borderId="0" xfId="1" applyFont="1" applyFill="1" applyBorder="1" applyAlignment="1">
      <alignment horizontal="left" vertical="center"/>
    </xf>
    <xf numFmtId="0" fontId="4" fillId="0" borderId="0" xfId="1" applyFont="1" applyFill="1" applyBorder="1" applyAlignment="1">
      <alignment horizontal="left" vertical="center"/>
    </xf>
    <xf numFmtId="0" fontId="10" fillId="0" borderId="0" xfId="1" applyAlignment="1">
      <alignment vertical="center"/>
    </xf>
    <xf numFmtId="0" fontId="2" fillId="0" borderId="0" xfId="1" applyFont="1" applyAlignment="1">
      <alignment vertical="center"/>
    </xf>
    <xf numFmtId="164" fontId="2" fillId="0" borderId="0" xfId="1" applyNumberFormat="1" applyFont="1" applyAlignment="1">
      <alignment horizontal="left" vertical="center"/>
    </xf>
    <xf numFmtId="0" fontId="3" fillId="0" borderId="0" xfId="1" applyFont="1" applyAlignment="1">
      <alignment vertical="center"/>
    </xf>
    <xf numFmtId="164" fontId="4" fillId="0" borderId="0" xfId="1" applyNumberFormat="1" applyFont="1" applyAlignment="1">
      <alignment horizontal="left"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pplyAlignment="1"/>
    <xf numFmtId="0" fontId="2" fillId="0" borderId="0" xfId="1" applyFont="1" applyBorder="1" applyAlignment="1">
      <alignment horizontal="left" vertical="center"/>
    </xf>
    <xf numFmtId="0" fontId="2" fillId="0" borderId="0" xfId="1" applyFont="1" applyBorder="1" applyAlignment="1">
      <alignment horizontal="center" vertical="center" wrapText="1"/>
    </xf>
    <xf numFmtId="0" fontId="4" fillId="0" borderId="0" xfId="1" applyFont="1" applyBorder="1" applyAlignment="1">
      <alignment horizontal="center" vertical="center" wrapText="1"/>
    </xf>
    <xf numFmtId="0" fontId="3" fillId="0" borderId="0" xfId="1" applyFont="1" applyBorder="1"/>
    <xf numFmtId="0" fontId="2" fillId="0" borderId="0" xfId="1" applyFont="1" applyAlignment="1">
      <alignment horizontal="center" vertical="center" wrapText="1"/>
    </xf>
    <xf numFmtId="0" fontId="4" fillId="0" borderId="0" xfId="1" applyFont="1" applyAlignment="1">
      <alignment horizontal="center" vertical="center" wrapText="1"/>
    </xf>
    <xf numFmtId="0" fontId="10" fillId="0" borderId="0" xfId="1" applyBorder="1"/>
    <xf numFmtId="0" fontId="2" fillId="0" borderId="0" xfId="1" applyFont="1"/>
    <xf numFmtId="165" fontId="5" fillId="0" borderId="0" xfId="1" applyNumberFormat="1" applyFont="1" applyFill="1" applyBorder="1" applyAlignment="1"/>
    <xf numFmtId="0" fontId="3" fillId="0" borderId="0" xfId="1" applyFont="1" applyAlignment="1"/>
    <xf numFmtId="165" fontId="5" fillId="0" borderId="0" xfId="1" applyNumberFormat="1" applyFont="1" applyFill="1" applyAlignment="1"/>
    <xf numFmtId="0" fontId="6" fillId="0" borderId="0" xfId="1" applyFont="1" applyAlignment="1">
      <alignment horizontal="left" wrapText="1" indent="1"/>
    </xf>
    <xf numFmtId="0" fontId="6" fillId="0" borderId="0" xfId="1" applyFont="1"/>
    <xf numFmtId="0" fontId="10" fillId="0" borderId="0" xfId="1"/>
    <xf numFmtId="0" fontId="5" fillId="0" borderId="0" xfId="1" applyFont="1" applyAlignment="1">
      <alignment horizontal="left" wrapText="1" indent="1"/>
    </xf>
    <xf numFmtId="0" fontId="5" fillId="0" borderId="0" xfId="1" applyFont="1" applyAlignment="1"/>
    <xf numFmtId="9" fontId="6" fillId="0" borderId="0" xfId="2" applyFont="1" applyAlignment="1">
      <alignment horizontal="center"/>
    </xf>
    <xf numFmtId="0" fontId="6" fillId="0" borderId="0" xfId="1" applyFont="1" applyAlignment="1">
      <alignment horizontal="left" indent="1"/>
    </xf>
    <xf numFmtId="9" fontId="6" fillId="0" borderId="0" xfId="2" applyNumberFormat="1" applyFont="1"/>
    <xf numFmtId="0" fontId="2" fillId="0" borderId="0" xfId="1" applyFont="1" applyAlignment="1">
      <alignment horizontal="right"/>
    </xf>
    <xf numFmtId="0" fontId="8" fillId="0" borderId="0" xfId="1" applyFont="1" applyAlignment="1"/>
    <xf numFmtId="0" fontId="9" fillId="0" borderId="0" xfId="1" applyFont="1" applyAlignment="1">
      <alignment horizontal="left"/>
    </xf>
    <xf numFmtId="0" fontId="6" fillId="0" borderId="0" xfId="1" applyFont="1" applyAlignment="1"/>
    <xf numFmtId="0" fontId="6" fillId="0" borderId="0" xfId="1" applyFont="1" applyAlignment="1">
      <alignment horizontal="left"/>
    </xf>
    <xf numFmtId="14" fontId="4" fillId="0" borderId="0" xfId="1" applyNumberFormat="1" applyFont="1" applyAlignment="1">
      <alignment horizontal="left"/>
    </xf>
    <xf numFmtId="0" fontId="10" fillId="0" borderId="0" xfId="1" applyAlignment="1"/>
    <xf numFmtId="0" fontId="6" fillId="0" borderId="0" xfId="1" applyFont="1" applyAlignment="1">
      <alignment horizontal="center"/>
    </xf>
    <xf numFmtId="0" fontId="1" fillId="0" borderId="0" xfId="1" applyFont="1" applyAlignment="1"/>
    <xf numFmtId="0" fontId="13" fillId="0" borderId="0" xfId="0" applyNumberFormat="1" applyFont="1" applyAlignment="1">
      <alignment vertical="top" wrapText="1"/>
    </xf>
    <xf numFmtId="49" fontId="12" fillId="0" borderId="0" xfId="0" applyNumberFormat="1" applyFont="1" applyAlignment="1">
      <alignment horizontal="centerContinuous" vertical="top" wrapText="1"/>
    </xf>
    <xf numFmtId="49" fontId="15" fillId="2" borderId="2" xfId="0" applyNumberFormat="1" applyFont="1" applyFill="1" applyBorder="1" applyAlignment="1">
      <alignment vertical="top" wrapText="1"/>
    </xf>
    <xf numFmtId="0" fontId="12" fillId="0" borderId="0" xfId="0" applyNumberFormat="1" applyFont="1" applyAlignment="1">
      <alignment vertical="top"/>
    </xf>
    <xf numFmtId="0" fontId="14" fillId="0" borderId="0" xfId="0" applyFont="1" applyAlignment="1">
      <alignment horizontal="centerContinuous" vertical="top"/>
    </xf>
    <xf numFmtId="0" fontId="15" fillId="2" borderId="1" xfId="0" applyFont="1" applyFill="1" applyBorder="1" applyAlignment="1">
      <alignment vertical="top" wrapText="1"/>
    </xf>
    <xf numFmtId="0" fontId="14" fillId="0" borderId="0" xfId="0" applyFont="1" applyAlignment="1">
      <alignment horizontal="center" vertical="top" wrapText="1"/>
    </xf>
    <xf numFmtId="0" fontId="0" fillId="0" borderId="0" xfId="0" applyAlignment="1">
      <alignment wrapText="1"/>
    </xf>
    <xf numFmtId="0" fontId="16" fillId="0" borderId="0" xfId="4" applyNumberFormat="1" applyFont="1"/>
    <xf numFmtId="0" fontId="17" fillId="0" borderId="0" xfId="4" applyNumberFormat="1" applyFont="1" applyAlignment="1">
      <alignment wrapText="1"/>
    </xf>
    <xf numFmtId="0" fontId="16" fillId="0" borderId="0" xfId="4" applyNumberFormat="1" applyFont="1" applyAlignment="1">
      <alignment horizontal="center" vertical="center"/>
    </xf>
    <xf numFmtId="0" fontId="18" fillId="0" borderId="0" xfId="4" applyNumberFormat="1" applyFont="1" applyAlignment="1">
      <alignment wrapText="1"/>
    </xf>
    <xf numFmtId="0" fontId="16" fillId="0" borderId="0" xfId="4" applyNumberFormat="1" applyFont="1" applyAlignment="1">
      <alignment wrapText="1"/>
    </xf>
    <xf numFmtId="0" fontId="4" fillId="0" borderId="0" xfId="4" applyFont="1" applyBorder="1"/>
    <xf numFmtId="0" fontId="7" fillId="0" borderId="0" xfId="4" applyBorder="1" applyAlignment="1">
      <alignment horizontal="left" wrapText="1"/>
    </xf>
    <xf numFmtId="0" fontId="7" fillId="0" borderId="0" xfId="4" applyBorder="1" applyAlignment="1">
      <alignment wrapText="1"/>
    </xf>
    <xf numFmtId="0" fontId="7" fillId="0" borderId="0" xfId="4" applyBorder="1"/>
    <xf numFmtId="0" fontId="7" fillId="0" borderId="0" xfId="4" applyAlignment="1">
      <alignment horizontal="center" vertical="center"/>
    </xf>
    <xf numFmtId="0" fontId="7" fillId="0" borderId="0" xfId="4"/>
    <xf numFmtId="0" fontId="4" fillId="0" borderId="0" xfId="4" applyFont="1"/>
    <xf numFmtId="0" fontId="4" fillId="0" borderId="0" xfId="4" applyFont="1" applyAlignment="1">
      <alignment wrapText="1"/>
    </xf>
    <xf numFmtId="0" fontId="6" fillId="0" borderId="0" xfId="4" applyFont="1"/>
    <xf numFmtId="0" fontId="19" fillId="3" borderId="9" xfId="4" applyFont="1" applyFill="1" applyBorder="1" applyAlignment="1">
      <alignment horizontal="center" vertical="center"/>
    </xf>
    <xf numFmtId="0" fontId="19" fillId="3" borderId="0" xfId="4" applyFont="1" applyFill="1" applyBorder="1" applyAlignment="1">
      <alignment horizontal="center" wrapText="1"/>
    </xf>
    <xf numFmtId="0" fontId="20" fillId="3" borderId="0" xfId="4" applyFont="1" applyFill="1" applyBorder="1" applyAlignment="1">
      <alignment horizontal="center"/>
    </xf>
    <xf numFmtId="0" fontId="20" fillId="3" borderId="10" xfId="4" applyFont="1" applyFill="1" applyBorder="1" applyAlignment="1">
      <alignment horizontal="center"/>
    </xf>
    <xf numFmtId="0" fontId="20" fillId="4" borderId="0" xfId="5" applyFont="1" applyAlignment="1">
      <alignment horizontal="center" vertical="center"/>
    </xf>
    <xf numFmtId="0" fontId="6" fillId="0" borderId="0" xfId="4" applyFont="1" applyBorder="1" applyAlignment="1">
      <alignment horizontal="center" vertical="center"/>
    </xf>
    <xf numFmtId="0" fontId="6" fillId="0" borderId="0" xfId="4" applyFont="1" applyBorder="1" applyAlignment="1">
      <alignment horizontal="left" vertical="center" wrapText="1"/>
    </xf>
    <xf numFmtId="49" fontId="6" fillId="0" borderId="0" xfId="4" applyNumberFormat="1" applyFont="1" applyBorder="1" applyAlignment="1">
      <alignment horizontal="center" vertical="center"/>
    </xf>
    <xf numFmtId="49" fontId="6" fillId="5" borderId="10" xfId="4" applyNumberFormat="1" applyFont="1" applyFill="1" applyBorder="1" applyAlignment="1">
      <alignment horizontal="center" vertical="center"/>
    </xf>
    <xf numFmtId="0" fontId="6" fillId="0" borderId="0" xfId="4" applyNumberFormat="1" applyFont="1" applyAlignment="1">
      <alignment horizontal="center" vertical="center"/>
    </xf>
    <xf numFmtId="0" fontId="7" fillId="0" borderId="0" xfId="4" applyNumberFormat="1" applyFont="1"/>
    <xf numFmtId="49" fontId="7" fillId="0" borderId="0" xfId="4" applyNumberFormat="1"/>
    <xf numFmtId="49" fontId="6" fillId="6" borderId="10" xfId="4" applyNumberFormat="1" applyFont="1" applyFill="1" applyBorder="1" applyAlignment="1">
      <alignment horizontal="center" vertical="center"/>
    </xf>
    <xf numFmtId="49" fontId="6" fillId="0" borderId="10" xfId="4" applyNumberFormat="1" applyFont="1" applyBorder="1" applyAlignment="1">
      <alignment horizontal="center" vertical="center"/>
    </xf>
    <xf numFmtId="0" fontId="6" fillId="0" borderId="0" xfId="4" applyFont="1" applyBorder="1" applyAlignment="1">
      <alignment horizontal="center" vertical="top"/>
    </xf>
    <xf numFmtId="0" fontId="6" fillId="0" borderId="0" xfId="4" applyFont="1" applyBorder="1" applyAlignment="1">
      <alignment horizontal="left" vertical="top" wrapText="1"/>
    </xf>
    <xf numFmtId="0" fontId="6" fillId="0" borderId="0" xfId="4" applyFont="1" applyAlignment="1">
      <alignment wrapText="1"/>
    </xf>
    <xf numFmtId="0" fontId="4" fillId="0" borderId="0" xfId="4" applyFont="1" applyAlignment="1">
      <alignment horizontal="centerContinuous" vertical="center"/>
    </xf>
    <xf numFmtId="0" fontId="6" fillId="0" borderId="0" xfId="4" applyFont="1" applyAlignment="1">
      <alignment horizontal="centerContinuous" vertical="center"/>
    </xf>
    <xf numFmtId="0" fontId="6" fillId="0" borderId="0" xfId="4" applyFont="1" applyAlignment="1">
      <alignment horizontal="center" vertical="center"/>
    </xf>
    <xf numFmtId="0" fontId="15" fillId="0" borderId="11" xfId="4" applyFont="1" applyBorder="1" applyAlignment="1">
      <alignment horizontal="center" vertical="center" wrapText="1"/>
    </xf>
    <xf numFmtId="0" fontId="15" fillId="0" borderId="12" xfId="4" applyFont="1" applyBorder="1" applyAlignment="1">
      <alignment horizontal="center" vertical="center" wrapText="1"/>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17" fillId="0" borderId="0" xfId="4" applyFont="1" applyAlignment="1">
      <alignment wrapText="1"/>
    </xf>
    <xf numFmtId="0" fontId="7" fillId="0" borderId="0" xfId="4" applyAlignment="1">
      <alignment wrapText="1"/>
    </xf>
    <xf numFmtId="0" fontId="7" fillId="0" borderId="0" xfId="4" applyAlignment="1">
      <alignment horizontal="center" vertical="top"/>
    </xf>
    <xf numFmtId="0" fontId="17" fillId="0" borderId="0" xfId="4" applyFont="1"/>
    <xf numFmtId="0" fontId="24" fillId="0" borderId="0" xfId="4" applyFont="1"/>
    <xf numFmtId="0" fontId="4" fillId="0" borderId="0" xfId="4" applyFont="1" applyAlignment="1">
      <alignment horizontal="left" vertical="top"/>
    </xf>
    <xf numFmtId="0" fontId="25" fillId="0" borderId="0" xfId="4" applyFont="1" applyAlignment="1">
      <alignment horizontal="left" vertical="top"/>
    </xf>
    <xf numFmtId="0" fontId="7" fillId="0" borderId="9" xfId="4" applyBorder="1" applyAlignment="1">
      <alignment horizontal="center" vertical="center"/>
    </xf>
    <xf numFmtId="0" fontId="7" fillId="0" borderId="11" xfId="4" applyFont="1" applyBorder="1" applyAlignment="1">
      <alignment horizontal="center" vertical="center"/>
    </xf>
    <xf numFmtId="0" fontId="7" fillId="0" borderId="15" xfId="4" applyFont="1" applyBorder="1" applyAlignment="1">
      <alignment horizontal="center" vertical="center"/>
    </xf>
    <xf numFmtId="0" fontId="7" fillId="0" borderId="16" xfId="4" applyFont="1" applyBorder="1" applyAlignment="1">
      <alignment horizontal="center" vertical="center"/>
    </xf>
    <xf numFmtId="0" fontId="7" fillId="0" borderId="17" xfId="4" applyBorder="1" applyAlignment="1">
      <alignment horizontal="center" vertical="top" wrapText="1"/>
    </xf>
    <xf numFmtId="0" fontId="7" fillId="0" borderId="2" xfId="4" applyBorder="1" applyAlignment="1">
      <alignment horizontal="left" vertical="top" wrapText="1"/>
    </xf>
    <xf numFmtId="0" fontId="7" fillId="0" borderId="2" xfId="4" applyFont="1" applyBorder="1" applyAlignment="1">
      <alignment horizontal="left" vertical="top" wrapText="1"/>
    </xf>
    <xf numFmtId="49" fontId="7" fillId="0" borderId="2" xfId="4" applyNumberFormat="1" applyFont="1" applyBorder="1" applyAlignment="1">
      <alignment horizontal="center" vertical="center"/>
    </xf>
    <xf numFmtId="0" fontId="7" fillId="0" borderId="2" xfId="4" applyBorder="1" applyAlignment="1">
      <alignment horizontal="center" vertical="center"/>
    </xf>
    <xf numFmtId="0" fontId="7" fillId="0" borderId="18" xfId="4" applyBorder="1" applyAlignment="1">
      <alignment horizontal="center" vertical="center"/>
    </xf>
    <xf numFmtId="0" fontId="7" fillId="0" borderId="19" xfId="4" applyBorder="1" applyAlignment="1">
      <alignment horizontal="center" vertical="top" wrapText="1"/>
    </xf>
    <xf numFmtId="0" fontId="7" fillId="0" borderId="4" xfId="4" applyBorder="1" applyAlignment="1">
      <alignment horizontal="left" vertical="top" wrapText="1"/>
    </xf>
    <xf numFmtId="0" fontId="7" fillId="0" borderId="4" xfId="4" applyFont="1" applyBorder="1" applyAlignment="1">
      <alignment horizontal="left" vertical="top" wrapText="1"/>
    </xf>
    <xf numFmtId="0" fontId="7" fillId="0" borderId="4" xfId="4" applyFont="1" applyBorder="1" applyAlignment="1">
      <alignment horizontal="center" vertical="center"/>
    </xf>
    <xf numFmtId="0" fontId="7" fillId="0" borderId="4" xfId="4" applyBorder="1" applyAlignment="1">
      <alignment horizontal="center" vertical="center"/>
    </xf>
    <xf numFmtId="0" fontId="7" fillId="0" borderId="5" xfId="4" applyBorder="1" applyAlignment="1">
      <alignment horizontal="center" vertical="center"/>
    </xf>
    <xf numFmtId="0" fontId="7" fillId="0" borderId="20" xfId="4" applyBorder="1" applyAlignment="1">
      <alignment horizontal="center" vertical="top" wrapText="1"/>
    </xf>
    <xf numFmtId="0" fontId="7" fillId="0" borderId="21" xfId="4" applyBorder="1" applyAlignment="1">
      <alignment horizontal="left" vertical="top" wrapText="1"/>
    </xf>
    <xf numFmtId="0" fontId="28" fillId="0" borderId="0" xfId="4" applyFont="1" applyAlignment="1">
      <alignment horizontal="left" vertical="top"/>
    </xf>
    <xf numFmtId="0" fontId="7" fillId="0" borderId="0" xfId="4" applyBorder="1" applyAlignment="1">
      <alignment horizontal="left" vertical="top" wrapText="1"/>
    </xf>
    <xf numFmtId="0" fontId="29" fillId="0" borderId="0" xfId="4" applyFont="1" applyAlignment="1">
      <alignment horizontal="left" vertical="top"/>
    </xf>
    <xf numFmtId="0" fontId="17" fillId="0" borderId="0" xfId="4" applyFont="1" applyAlignment="1"/>
    <xf numFmtId="0" fontId="30" fillId="0" borderId="0" xfId="4" applyFont="1" applyAlignment="1">
      <alignment horizontal="left"/>
    </xf>
    <xf numFmtId="0" fontId="7" fillId="0" borderId="0" xfId="4" applyFont="1" applyBorder="1"/>
    <xf numFmtId="0" fontId="7" fillId="0" borderId="0" xfId="4" applyFont="1"/>
    <xf numFmtId="0" fontId="4" fillId="0" borderId="0" xfId="4" applyFont="1" applyBorder="1" applyAlignment="1">
      <alignment horizontal="left" vertical="top"/>
    </xf>
    <xf numFmtId="0" fontId="25" fillId="0" borderId="0" xfId="4" applyFont="1" applyBorder="1" applyAlignment="1">
      <alignment horizontal="left" vertical="top"/>
    </xf>
    <xf numFmtId="0" fontId="31" fillId="7" borderId="9" xfId="4" applyFont="1" applyFill="1" applyBorder="1" applyAlignment="1">
      <alignment horizontal="center" vertical="center" wrapText="1"/>
    </xf>
    <xf numFmtId="0" fontId="31" fillId="7" borderId="11" xfId="4" applyFont="1" applyFill="1" applyBorder="1" applyAlignment="1">
      <alignment horizontal="center" vertical="center" wrapText="1"/>
    </xf>
    <xf numFmtId="0" fontId="31" fillId="7" borderId="12" xfId="4" applyFont="1" applyFill="1" applyBorder="1" applyAlignment="1">
      <alignment horizontal="center" vertical="center" wrapText="1"/>
    </xf>
    <xf numFmtId="0" fontId="31" fillId="7" borderId="22" xfId="4" applyFont="1" applyFill="1" applyBorder="1" applyAlignment="1">
      <alignment horizontal="center" vertical="center" wrapText="1"/>
    </xf>
    <xf numFmtId="0" fontId="7" fillId="0" borderId="0" xfId="4" applyBorder="1" applyAlignment="1">
      <alignment horizontal="center" vertical="top" wrapText="1"/>
    </xf>
    <xf numFmtId="0" fontId="7" fillId="0" borderId="0" xfId="4" applyFont="1" applyBorder="1" applyAlignment="1">
      <alignment horizontal="left" vertical="top" wrapText="1"/>
    </xf>
    <xf numFmtId="0" fontId="7" fillId="0" borderId="0" xfId="4" applyFont="1" applyBorder="1" applyAlignment="1">
      <alignment horizontal="center" vertical="center" wrapText="1"/>
    </xf>
    <xf numFmtId="0" fontId="7" fillId="0" borderId="0" xfId="4" applyBorder="1" applyAlignment="1">
      <alignment horizontal="center" vertical="center" wrapText="1"/>
    </xf>
    <xf numFmtId="0" fontId="7" fillId="5" borderId="0" xfId="4" applyFill="1" applyBorder="1" applyAlignment="1">
      <alignment horizontal="center" vertical="center" wrapText="1"/>
    </xf>
    <xf numFmtId="0" fontId="7" fillId="8" borderId="0" xfId="4" applyFill="1" applyBorder="1" applyAlignment="1">
      <alignment horizontal="center" vertical="center" wrapText="1"/>
    </xf>
    <xf numFmtId="0" fontId="7" fillId="7" borderId="0" xfId="4" applyFill="1" applyBorder="1" applyAlignment="1">
      <alignment horizontal="center" vertical="center" wrapText="1"/>
    </xf>
    <xf numFmtId="0" fontId="7" fillId="0" borderId="0" xfId="4" applyAlignment="1">
      <alignment horizontal="center" vertical="top" wrapText="1"/>
    </xf>
    <xf numFmtId="0" fontId="7" fillId="0" borderId="0" xfId="4" applyAlignment="1">
      <alignment horizontal="center" vertical="center" wrapText="1"/>
    </xf>
    <xf numFmtId="0" fontId="7" fillId="0" borderId="0" xfId="4" applyNumberFormat="1" applyAlignment="1">
      <alignment horizontal="center" vertical="center" wrapText="1"/>
    </xf>
    <xf numFmtId="0" fontId="15" fillId="0" borderId="0" xfId="4" applyFont="1"/>
    <xf numFmtId="0" fontId="6" fillId="0" borderId="17" xfId="4" applyFont="1" applyBorder="1" applyAlignment="1">
      <alignment horizontal="center" vertical="top"/>
    </xf>
    <xf numFmtId="0" fontId="6" fillId="0" borderId="2" xfId="4" applyFont="1" applyBorder="1"/>
    <xf numFmtId="0" fontId="6" fillId="0" borderId="2" xfId="4" applyFont="1" applyBorder="1" applyAlignment="1">
      <alignment horizontal="center"/>
    </xf>
    <xf numFmtId="0" fontId="6" fillId="0" borderId="23" xfId="4" applyFont="1" applyBorder="1" applyAlignment="1">
      <alignment horizontal="center"/>
    </xf>
    <xf numFmtId="0" fontId="6" fillId="0" borderId="19" xfId="4" applyFont="1" applyBorder="1" applyAlignment="1">
      <alignment horizontal="center" vertical="top"/>
    </xf>
    <xf numFmtId="0" fontId="6" fillId="0" borderId="4" xfId="4" applyFont="1" applyBorder="1"/>
    <xf numFmtId="0" fontId="6" fillId="0" borderId="4" xfId="4" applyFont="1" applyBorder="1" applyAlignment="1">
      <alignment horizontal="center" vertical="center"/>
    </xf>
    <xf numFmtId="0" fontId="6" fillId="0" borderId="24" xfId="4" applyFont="1" applyBorder="1" applyAlignment="1">
      <alignment horizontal="center" vertical="center"/>
    </xf>
    <xf numFmtId="0" fontId="6" fillId="0" borderId="20" xfId="4" applyFont="1" applyBorder="1" applyAlignment="1">
      <alignment horizontal="center" vertical="top"/>
    </xf>
    <xf numFmtId="0" fontId="6" fillId="0" borderId="21" xfId="4" applyFont="1" applyBorder="1"/>
    <xf numFmtId="0" fontId="6" fillId="0" borderId="25" xfId="4" applyFont="1" applyBorder="1" applyAlignment="1">
      <alignment horizontal="center" vertical="center"/>
    </xf>
    <xf numFmtId="0" fontId="32" fillId="0" borderId="0" xfId="4" applyFont="1" applyAlignment="1">
      <alignment horizontal="left" vertical="top"/>
    </xf>
    <xf numFmtId="0" fontId="22" fillId="0" borderId="0" xfId="4" applyFont="1" applyAlignment="1"/>
    <xf numFmtId="0" fontId="9" fillId="0" borderId="0" xfId="4" applyFont="1" applyAlignment="1">
      <alignment horizontal="left"/>
    </xf>
    <xf numFmtId="49" fontId="7" fillId="0" borderId="0" xfId="4" applyNumberFormat="1" applyFont="1" applyAlignment="1">
      <alignment horizontal="center" vertical="top"/>
    </xf>
    <xf numFmtId="49" fontId="7" fillId="0" borderId="0" xfId="4" applyNumberFormat="1" applyAlignment="1">
      <alignment horizontal="center" vertical="top"/>
    </xf>
    <xf numFmtId="0" fontId="17" fillId="0" borderId="0" xfId="4" applyFont="1" applyAlignment="1">
      <alignment horizontal="right"/>
    </xf>
    <xf numFmtId="0" fontId="33" fillId="0" borderId="0" xfId="4" applyFont="1"/>
    <xf numFmtId="0" fontId="8" fillId="0" borderId="0" xfId="4" applyFont="1"/>
    <xf numFmtId="0" fontId="6" fillId="2" borderId="26" xfId="4" applyFont="1" applyFill="1" applyBorder="1" applyAlignment="1">
      <alignment horizontal="center" vertical="center" wrapText="1"/>
    </xf>
    <xf numFmtId="0" fontId="6" fillId="2" borderId="27" xfId="4" applyFont="1" applyFill="1" applyBorder="1" applyAlignment="1">
      <alignment horizontal="center" vertical="center" wrapText="1"/>
    </xf>
    <xf numFmtId="0" fontId="6" fillId="2" borderId="28" xfId="4" applyFont="1" applyFill="1" applyBorder="1" applyAlignment="1">
      <alignment horizontal="center" vertical="center" wrapText="1"/>
    </xf>
    <xf numFmtId="0" fontId="6" fillId="0" borderId="29" xfId="4" applyFont="1" applyBorder="1" applyAlignment="1">
      <alignment horizontal="center" vertical="center" wrapText="1"/>
    </xf>
    <xf numFmtId="0" fontId="6" fillId="0" borderId="18" xfId="4" applyFont="1" applyFill="1" applyBorder="1" applyAlignment="1">
      <alignment vertical="center" wrapText="1"/>
    </xf>
    <xf numFmtId="0" fontId="6" fillId="0" borderId="3" xfId="4" applyFont="1" applyBorder="1" applyAlignment="1">
      <alignment horizontal="center" vertical="center" wrapText="1"/>
    </xf>
    <xf numFmtId="0" fontId="6" fillId="0" borderId="4" xfId="4" applyFont="1" applyFill="1" applyBorder="1" applyAlignment="1">
      <alignment horizontal="center" vertical="center" wrapText="1"/>
    </xf>
    <xf numFmtId="0" fontId="6" fillId="0" borderId="5" xfId="4" applyFont="1" applyFill="1" applyBorder="1" applyAlignment="1">
      <alignment vertical="center" wrapText="1"/>
    </xf>
    <xf numFmtId="0" fontId="34" fillId="0" borderId="0" xfId="4" applyFont="1" applyAlignment="1">
      <alignment horizontal="centerContinuous" vertical="center"/>
    </xf>
    <xf numFmtId="0" fontId="6" fillId="0" borderId="6" xfId="4" applyFont="1" applyBorder="1" applyAlignment="1">
      <alignment horizontal="center" vertical="center" wrapText="1"/>
    </xf>
    <xf numFmtId="0" fontId="6" fillId="0" borderId="7" xfId="4" applyFont="1" applyBorder="1" applyAlignment="1">
      <alignment horizontal="center" vertical="center" wrapText="1"/>
    </xf>
    <xf numFmtId="0" fontId="6" fillId="0" borderId="7" xfId="4" applyFont="1" applyFill="1" applyBorder="1" applyAlignment="1">
      <alignment horizontal="center" vertical="center" wrapText="1"/>
    </xf>
    <xf numFmtId="49" fontId="6" fillId="9" borderId="7" xfId="4" applyNumberFormat="1" applyFont="1" applyFill="1" applyBorder="1" applyAlignment="1">
      <alignment horizontal="center" vertical="center" wrapText="1"/>
    </xf>
    <xf numFmtId="0" fontId="6" fillId="0" borderId="8" xfId="4" applyFont="1" applyFill="1" applyBorder="1" applyAlignment="1">
      <alignment horizontal="left" vertical="center" wrapText="1"/>
    </xf>
    <xf numFmtId="0" fontId="16" fillId="0" borderId="0" xfId="4" applyFont="1"/>
    <xf numFmtId="0" fontId="4" fillId="7" borderId="0" xfId="4" applyFont="1" applyFill="1" applyBorder="1" applyAlignment="1">
      <alignment vertical="center"/>
    </xf>
    <xf numFmtId="0" fontId="6" fillId="7" borderId="33" xfId="4" applyFont="1" applyFill="1" applyBorder="1" applyAlignment="1">
      <alignment horizontal="center" vertical="center"/>
    </xf>
    <xf numFmtId="0" fontId="6" fillId="7" borderId="34" xfId="4" applyFont="1" applyFill="1" applyBorder="1" applyAlignment="1">
      <alignment horizontal="center" vertical="center"/>
    </xf>
    <xf numFmtId="0" fontId="6" fillId="0" borderId="0" xfId="4" applyNumberFormat="1" applyFont="1" applyAlignment="1">
      <alignment horizontal="center"/>
    </xf>
    <xf numFmtId="44" fontId="6" fillId="0" borderId="0" xfId="4" applyNumberFormat="1" applyFont="1"/>
    <xf numFmtId="2" fontId="6" fillId="0" borderId="0" xfId="4" applyNumberFormat="1" applyFont="1"/>
    <xf numFmtId="0" fontId="17" fillId="0" borderId="0" xfId="4" applyFont="1" applyAlignment="1">
      <alignment horizontal="left"/>
    </xf>
    <xf numFmtId="0" fontId="8" fillId="0" borderId="0" xfId="4" applyNumberFormat="1" applyFont="1" applyAlignment="1">
      <alignment wrapText="1"/>
    </xf>
    <xf numFmtId="0" fontId="6" fillId="0" borderId="35" xfId="4" applyFont="1" applyBorder="1" applyAlignment="1">
      <alignment horizontal="center" vertical="center" wrapText="1"/>
    </xf>
    <xf numFmtId="0" fontId="6" fillId="0" borderId="30" xfId="4" applyNumberFormat="1" applyFont="1" applyFill="1" applyBorder="1" applyAlignment="1">
      <alignment horizontal="center" vertical="center" wrapText="1"/>
    </xf>
    <xf numFmtId="0" fontId="7" fillId="0" borderId="0" xfId="4" applyNumberFormat="1" applyBorder="1" applyAlignment="1">
      <alignment horizontal="center" vertical="center" wrapText="1"/>
    </xf>
    <xf numFmtId="0" fontId="39" fillId="0" borderId="0" xfId="4" applyFont="1" applyBorder="1" applyAlignment="1">
      <alignment horizontal="left" vertical="top" wrapText="1"/>
    </xf>
    <xf numFmtId="0" fontId="42" fillId="0" borderId="0" xfId="4" applyFont="1" applyBorder="1" applyAlignment="1">
      <alignment horizontal="left" vertical="top" wrapText="1"/>
    </xf>
    <xf numFmtId="0" fontId="6" fillId="0" borderId="4" xfId="4" applyFont="1" applyFill="1" applyBorder="1" applyAlignment="1">
      <alignment horizontal="left" vertical="center" wrapText="1"/>
    </xf>
    <xf numFmtId="1" fontId="4" fillId="0" borderId="7" xfId="4" applyNumberFormat="1" applyFont="1" applyFill="1" applyBorder="1" applyAlignment="1">
      <alignment horizontal="center" vertical="center" wrapText="1"/>
    </xf>
    <xf numFmtId="0" fontId="37" fillId="0" borderId="37" xfId="0" applyFont="1" applyBorder="1" applyAlignment="1">
      <alignment vertical="top" wrapText="1"/>
    </xf>
    <xf numFmtId="0" fontId="37" fillId="0" borderId="38" xfId="0" applyFont="1" applyBorder="1" applyAlignment="1">
      <alignment vertical="top" wrapText="1"/>
    </xf>
    <xf numFmtId="0" fontId="38" fillId="0" borderId="9" xfId="0" applyFont="1" applyBorder="1" applyAlignment="1">
      <alignment vertical="top" wrapText="1"/>
    </xf>
    <xf numFmtId="0" fontId="38" fillId="0" borderId="38" xfId="0" applyFont="1" applyBorder="1" applyAlignment="1">
      <alignment vertical="top" wrapText="1"/>
    </xf>
    <xf numFmtId="0" fontId="47" fillId="0" borderId="38" xfId="0" applyFont="1" applyBorder="1" applyAlignment="1">
      <alignment horizontal="left" vertical="top" wrapText="1" indent="2"/>
    </xf>
    <xf numFmtId="0" fontId="38" fillId="0" borderId="38" xfId="0" applyFont="1" applyBorder="1" applyAlignment="1">
      <alignment horizontal="left" vertical="top" wrapText="1" indent="2"/>
    </xf>
    <xf numFmtId="0" fontId="49" fillId="0" borderId="38" xfId="0" applyFont="1" applyBorder="1" applyAlignment="1">
      <alignment horizontal="left" vertical="top" wrapText="1" indent="2"/>
    </xf>
    <xf numFmtId="0" fontId="37" fillId="0" borderId="9" xfId="0" applyFont="1" applyBorder="1" applyAlignment="1">
      <alignment vertical="top" wrapText="1"/>
    </xf>
    <xf numFmtId="0" fontId="50" fillId="0" borderId="9" xfId="6" applyBorder="1" applyAlignment="1" applyProtection="1">
      <alignment vertical="top" wrapText="1"/>
    </xf>
    <xf numFmtId="0" fontId="51" fillId="0" borderId="0" xfId="0" applyFont="1"/>
    <xf numFmtId="0" fontId="5" fillId="0" borderId="0" xfId="4" applyFont="1"/>
    <xf numFmtId="0" fontId="4" fillId="7" borderId="31" xfId="4" applyFont="1" applyFill="1" applyBorder="1" applyAlignment="1">
      <alignment horizontal="center" vertical="center"/>
    </xf>
    <xf numFmtId="0" fontId="4" fillId="7" borderId="32" xfId="4" applyFont="1" applyFill="1" applyBorder="1" applyAlignment="1">
      <alignment horizontal="center" vertical="center"/>
    </xf>
    <xf numFmtId="0" fontId="4" fillId="7" borderId="45" xfId="4" applyFont="1" applyFill="1" applyBorder="1" applyAlignment="1">
      <alignment horizontal="center" vertical="center"/>
    </xf>
    <xf numFmtId="0" fontId="4" fillId="7" borderId="51" xfId="4" applyFont="1" applyFill="1" applyBorder="1" applyAlignment="1">
      <alignment horizontal="center" vertical="center"/>
    </xf>
    <xf numFmtId="0" fontId="52" fillId="0" borderId="39" xfId="0" applyFont="1" applyBorder="1" applyAlignment="1">
      <alignment horizontal="left" vertical="center"/>
    </xf>
    <xf numFmtId="0" fontId="52" fillId="0" borderId="40" xfId="0" applyFont="1" applyBorder="1" applyAlignment="1">
      <alignment horizontal="left" vertical="center"/>
    </xf>
    <xf numFmtId="0" fontId="52" fillId="0" borderId="49" xfId="0" applyFont="1" applyBorder="1" applyAlignment="1">
      <alignment horizontal="left" vertical="center"/>
    </xf>
    <xf numFmtId="0" fontId="2" fillId="0" borderId="0" xfId="1" applyFont="1" applyFill="1" applyBorder="1" applyAlignment="1">
      <alignment horizontal="left" vertical="center" wrapText="1"/>
    </xf>
    <xf numFmtId="0" fontId="2" fillId="0" borderId="0" xfId="1" applyFont="1" applyAlignment="1">
      <alignment horizontal="left" vertical="center" wrapText="1"/>
    </xf>
    <xf numFmtId="0" fontId="3" fillId="0" borderId="0" xfId="1" applyFont="1" applyAlignment="1">
      <alignment horizontal="center" wrapText="1"/>
    </xf>
    <xf numFmtId="0" fontId="54" fillId="0" borderId="0" xfId="0" applyFont="1" applyAlignment="1">
      <alignment horizontal="center"/>
    </xf>
    <xf numFmtId="0" fontId="35" fillId="0" borderId="13" xfId="0" applyFont="1" applyBorder="1" applyAlignment="1">
      <alignment vertical="top" wrapText="1"/>
    </xf>
    <xf numFmtId="0" fontId="35" fillId="0" borderId="36" xfId="0" applyFont="1" applyBorder="1" applyAlignment="1">
      <alignment vertical="top" wrapText="1"/>
    </xf>
    <xf numFmtId="0" fontId="35" fillId="0" borderId="11" xfId="0" applyFont="1" applyBorder="1" applyAlignment="1">
      <alignment vertical="top" wrapText="1"/>
    </xf>
    <xf numFmtId="0" fontId="44" fillId="0" borderId="13" xfId="0" applyFont="1" applyBorder="1" applyAlignment="1">
      <alignment vertical="top" wrapText="1"/>
    </xf>
    <xf numFmtId="0" fontId="44" fillId="0" borderId="36" xfId="0" applyFont="1" applyBorder="1" applyAlignment="1">
      <alignment vertical="top" wrapText="1"/>
    </xf>
    <xf numFmtId="0" fontId="44" fillId="0" borderId="11" xfId="0" applyFont="1" applyBorder="1" applyAlignment="1">
      <alignment vertical="top" wrapText="1"/>
    </xf>
    <xf numFmtId="0" fontId="52" fillId="0" borderId="39" xfId="0" applyFont="1" applyBorder="1" applyAlignment="1">
      <alignment horizontal="left" vertical="center" wrapText="1"/>
    </xf>
    <xf numFmtId="0" fontId="52" fillId="0" borderId="48" xfId="0" applyFont="1" applyBorder="1" applyAlignment="1">
      <alignment horizontal="left" vertical="center" wrapText="1"/>
    </xf>
    <xf numFmtId="0" fontId="53" fillId="0" borderId="39" xfId="0" applyFont="1" applyBorder="1" applyAlignment="1">
      <alignment horizontal="center"/>
    </xf>
    <xf numFmtId="0" fontId="53" fillId="0" borderId="40" xfId="0" applyFont="1" applyBorder="1" applyAlignment="1">
      <alignment horizontal="center"/>
    </xf>
    <xf numFmtId="0" fontId="53" fillId="0" borderId="49" xfId="0" applyFont="1" applyBorder="1" applyAlignment="1">
      <alignment horizontal="center"/>
    </xf>
    <xf numFmtId="0" fontId="53" fillId="0" borderId="50" xfId="0" applyFont="1" applyBorder="1" applyAlignment="1">
      <alignment horizontal="center"/>
    </xf>
    <xf numFmtId="0" fontId="53" fillId="0" borderId="48" xfId="0" applyFont="1" applyBorder="1" applyAlignment="1">
      <alignment horizontal="center"/>
    </xf>
    <xf numFmtId="0" fontId="53" fillId="0" borderId="50" xfId="0" applyFont="1" applyFill="1" applyBorder="1" applyAlignment="1">
      <alignment horizontal="center"/>
    </xf>
    <xf numFmtId="0" fontId="53" fillId="0" borderId="48" xfId="0" applyFont="1" applyFill="1" applyBorder="1" applyAlignment="1">
      <alignment horizontal="center"/>
    </xf>
    <xf numFmtId="0" fontId="5" fillId="0" borderId="53" xfId="0" applyFont="1" applyBorder="1" applyAlignment="1">
      <alignment horizontal="left" vertical="center" wrapText="1"/>
    </xf>
    <xf numFmtId="0" fontId="5" fillId="0" borderId="44" xfId="0" applyFont="1" applyBorder="1" applyAlignment="1">
      <alignment horizontal="left" vertical="center" wrapText="1"/>
    </xf>
    <xf numFmtId="0" fontId="53" fillId="0" borderId="53" xfId="0" applyFont="1" applyBorder="1" applyAlignment="1">
      <alignment horizontal="center"/>
    </xf>
    <xf numFmtId="0" fontId="53" fillId="0" borderId="55" xfId="0" applyFont="1" applyBorder="1" applyAlignment="1">
      <alignment horizontal="center"/>
    </xf>
    <xf numFmtId="0" fontId="53" fillId="0" borderId="19" xfId="0" applyFont="1" applyBorder="1" applyAlignment="1">
      <alignment horizontal="center"/>
    </xf>
    <xf numFmtId="0" fontId="53" fillId="0" borderId="24" xfId="0" applyFont="1" applyBorder="1" applyAlignment="1">
      <alignment horizontal="center"/>
    </xf>
    <xf numFmtId="0" fontId="53" fillId="0" borderId="44" xfId="0" applyFont="1" applyBorder="1" applyAlignment="1">
      <alignment horizontal="center"/>
    </xf>
    <xf numFmtId="0" fontId="5" fillId="0" borderId="56" xfId="0" applyFont="1" applyBorder="1" applyAlignment="1">
      <alignment horizontal="left" vertical="center" wrapText="1"/>
    </xf>
    <xf numFmtId="0" fontId="5" fillId="0" borderId="47" xfId="0" applyFont="1" applyBorder="1" applyAlignment="1">
      <alignment horizontal="left" vertical="center" wrapText="1"/>
    </xf>
    <xf numFmtId="0" fontId="53" fillId="0" borderId="56" xfId="0" applyFont="1" applyBorder="1" applyAlignment="1">
      <alignment horizontal="center"/>
    </xf>
    <xf numFmtId="0" fontId="53" fillId="0" borderId="57" xfId="0" applyFont="1" applyBorder="1" applyAlignment="1">
      <alignment horizontal="center"/>
    </xf>
    <xf numFmtId="0" fontId="53" fillId="0" borderId="58" xfId="0" applyFont="1" applyBorder="1" applyAlignment="1">
      <alignment horizontal="center"/>
    </xf>
    <xf numFmtId="0" fontId="53" fillId="0" borderId="46" xfId="0" applyFont="1" applyBorder="1" applyAlignment="1">
      <alignment horizontal="center"/>
    </xf>
    <xf numFmtId="0" fontId="53" fillId="0" borderId="47" xfId="0" applyFont="1" applyBorder="1" applyAlignment="1">
      <alignment horizontal="center"/>
    </xf>
    <xf numFmtId="0" fontId="5" fillId="0" borderId="52" xfId="0" applyFont="1" applyBorder="1" applyAlignment="1">
      <alignment horizontal="center"/>
    </xf>
    <xf numFmtId="0" fontId="5" fillId="0" borderId="43" xfId="0" applyFont="1" applyBorder="1" applyAlignment="1">
      <alignment horizontal="center"/>
    </xf>
    <xf numFmtId="0" fontId="52" fillId="0" borderId="39" xfId="0" applyFont="1" applyBorder="1" applyAlignment="1">
      <alignment horizontal="center" vertical="center"/>
    </xf>
    <xf numFmtId="0" fontId="52" fillId="0" borderId="40" xfId="0" applyFont="1" applyBorder="1" applyAlignment="1">
      <alignment horizontal="center"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wrapText="1"/>
    </xf>
    <xf numFmtId="0" fontId="52" fillId="0" borderId="48" xfId="0" applyFont="1" applyBorder="1" applyAlignment="1">
      <alignment horizontal="center" vertical="center" wrapText="1"/>
    </xf>
    <xf numFmtId="0" fontId="53" fillId="0" borderId="52" xfId="0" applyFont="1" applyBorder="1" applyAlignment="1">
      <alignment horizontal="center"/>
    </xf>
    <xf numFmtId="0" fontId="53" fillId="0" borderId="41" xfId="0" applyFont="1" applyBorder="1" applyAlignment="1">
      <alignment horizontal="center"/>
    </xf>
    <xf numFmtId="0" fontId="53" fillId="0" borderId="54" xfId="0" applyFont="1" applyBorder="1" applyAlignment="1">
      <alignment horizontal="center"/>
    </xf>
    <xf numFmtId="0" fontId="53" fillId="0" borderId="42" xfId="0" applyFont="1" applyBorder="1" applyAlignment="1">
      <alignment horizontal="center"/>
    </xf>
    <xf numFmtId="0" fontId="53" fillId="0" borderId="43" xfId="0" applyFont="1" applyBorder="1" applyAlignment="1">
      <alignment horizontal="center"/>
    </xf>
  </cellXfs>
  <cellStyles count="7">
    <cellStyle name="Dobre 2" xfId="5" xr:uid="{00000000-0005-0000-0000-000000000000}"/>
    <cellStyle name="Hiperłącze" xfId="6" builtinId="8"/>
    <cellStyle name="Hiperłącze 2" xfId="3" xr:uid="{00000000-0005-0000-0000-000002000000}"/>
    <cellStyle name="Normalny" xfId="0" builtinId="0"/>
    <cellStyle name="Normalny 2" xfId="1" xr:uid="{00000000-0005-0000-0000-000004000000}"/>
    <cellStyle name="Normalny 3" xfId="4" xr:uid="{00000000-0005-0000-0000-000005000000}"/>
    <cellStyle name="Procentowy 2" xfId="2" xr:uid="{00000000-0005-0000-0000-000006000000}"/>
  </cellStyles>
  <dxfs count="57">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Calibri"/>
        <scheme val="minor"/>
      </font>
      <alignment horizontal="center" vertical="center" textRotation="0" wrapText="1" indent="0" justifyLastLine="0" shrinkToFit="0" readingOrder="0"/>
      <border diagonalUp="0" diagonalDown="0" outline="0">
        <left/>
        <right style="thin">
          <color auto="1"/>
        </right>
        <top style="thin">
          <color indexed="64"/>
        </top>
        <bottom style="thin">
          <color indexed="64"/>
        </bottom>
      </border>
    </dxf>
    <dxf>
      <border outline="0">
        <left style="double">
          <color indexed="64"/>
        </left>
        <bottom style="medium">
          <color indexed="64"/>
        </bottom>
      </border>
    </dxf>
    <dxf>
      <border outline="0">
        <bottom style="medium">
          <color indexed="64"/>
        </bottom>
      </border>
    </dxf>
    <dxf>
      <font>
        <b val="0"/>
        <i val="0"/>
        <strike val="0"/>
        <condense val="0"/>
        <extend val="0"/>
        <outline val="0"/>
        <shadow val="0"/>
        <u val="none"/>
        <vertAlign val="baseline"/>
        <sz val="12"/>
        <color auto="1"/>
        <name val="Calibri"/>
        <scheme val="minor"/>
      </font>
      <fill>
        <patternFill patternType="solid">
          <fgColor indexed="64"/>
          <bgColor indexed="2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top" textRotation="0" wrapText="1" indent="0" justifyLastLine="0" shrinkToFit="0" readingOrder="0"/>
    </dxf>
    <dxf>
      <alignment horizontal="center" vertical="top" textRotation="0" wrapText="1" indent="0" justifyLastLine="0" shrinkToFit="0" readingOrder="0"/>
    </dxf>
    <dxf>
      <border diagonalUp="0" diagonalDown="0">
        <left style="double">
          <color auto="1"/>
        </left>
        <right style="double">
          <color auto="1"/>
        </right>
        <top style="double">
          <color auto="1"/>
        </top>
        <bottom style="double">
          <color auto="1"/>
        </bottom>
      </border>
    </dxf>
    <dxf>
      <alignment horizontal="left" vertical="top" textRotation="0" wrapText="1" indent="0" justifyLastLine="0" shrinkToFit="0" readingOrder="0"/>
    </dxf>
    <dxf>
      <border>
        <bottom style="medium">
          <color auto="1"/>
        </bottom>
      </border>
    </dxf>
    <dxf>
      <font>
        <strike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dxf>
    <dxf>
      <font>
        <b val="0"/>
        <i val="0"/>
        <strike val="0"/>
        <outline val="0"/>
        <shadow val="0"/>
        <u val="none"/>
        <vertAlign val="baseline"/>
        <sz val="12"/>
        <color auto="1"/>
        <name val="Calibri"/>
        <scheme val="minor"/>
      </font>
      <alignment horizontal="center" vertical="center" textRotation="0" wrapText="0" indent="0" justifyLastLine="0" shrinkToFit="0" readingOrder="0"/>
      <border diagonalUp="0" diagonalDown="0">
        <left style="thin">
          <color auto="1"/>
        </left>
        <right/>
        <top style="thin">
          <color indexed="64"/>
        </top>
        <bottom style="thin">
          <color indexed="64"/>
        </bottom>
        <horizontal style="thin">
          <color indexed="64"/>
        </horizontal>
      </border>
    </dxf>
    <dxf>
      <font>
        <b val="0"/>
        <i val="0"/>
        <strike val="0"/>
        <outline val="0"/>
        <shadow val="0"/>
        <u val="none"/>
        <vertAlign val="baseline"/>
        <sz val="12"/>
        <color auto="1"/>
        <name val="Calibri"/>
        <scheme val="minor"/>
      </font>
      <numFmt numFmtId="0" formatCode="General"/>
      <alignment horizontal="center" vertical="center" textRotation="0" wrapText="0" indent="0" justifyLastLine="0" shrinkToFit="0" readingOrder="0"/>
      <border diagonalUp="0" diagonalDown="0">
        <left style="thin">
          <color auto="1"/>
        </left>
        <right style="thin">
          <color auto="1"/>
        </right>
        <top style="thin">
          <color indexed="64"/>
        </top>
        <bottom style="thin">
          <color indexed="64"/>
        </bottom>
        <horizontal style="thin">
          <color indexed="64"/>
        </horizontal>
      </border>
    </dxf>
    <dxf>
      <font>
        <b val="0"/>
        <i val="0"/>
        <strike val="0"/>
        <outline val="0"/>
        <shadow val="0"/>
        <u val="none"/>
        <vertAlign val="baseline"/>
        <sz val="12"/>
        <color auto="1"/>
        <name val="Calibri"/>
        <scheme val="minor"/>
      </font>
      <border diagonalUp="0" diagonalDown="0">
        <left style="thin">
          <color auto="1"/>
        </left>
        <right style="thin">
          <color auto="1"/>
        </right>
        <top style="thin">
          <color indexed="64"/>
        </top>
        <bottom style="thin">
          <color indexed="64"/>
        </bottom>
        <horizontal style="thin">
          <color indexed="64"/>
        </horizontal>
      </border>
    </dxf>
    <dxf>
      <font>
        <b val="0"/>
        <i val="0"/>
        <strike val="0"/>
        <outline val="0"/>
        <shadow val="0"/>
        <u val="none"/>
        <vertAlign val="baseline"/>
        <sz val="12"/>
        <color auto="1"/>
        <name val="Calibri"/>
        <scheme val="minor"/>
      </font>
      <alignment horizontal="center" vertical="top" textRotation="0" wrapText="0" indent="0" justifyLastLine="0" shrinkToFit="0" readingOrder="0"/>
      <border diagonalUp="0" diagonalDown="0">
        <left/>
        <right style="thin">
          <color auto="1"/>
        </right>
        <top style="thin">
          <color indexed="64"/>
        </top>
        <bottom style="thin">
          <color indexed="64"/>
        </bottom>
        <horizontal style="thin">
          <color indexed="64"/>
        </horizontal>
      </border>
    </dxf>
    <dxf>
      <border>
        <top style="thin">
          <color indexed="64"/>
        </top>
      </border>
    </dxf>
    <dxf>
      <border diagonalUp="0" diagonalDown="0">
        <left style="double">
          <color auto="1"/>
        </left>
        <right style="double">
          <color auto="1"/>
        </right>
        <top style="double">
          <color auto="1"/>
        </top>
        <bottom style="double">
          <color auto="1"/>
        </bottom>
      </border>
    </dxf>
    <dxf>
      <font>
        <b val="0"/>
        <i val="0"/>
        <strike val="0"/>
        <outline val="0"/>
        <shadow val="0"/>
        <u val="none"/>
        <vertAlign val="baseline"/>
        <sz val="12"/>
        <color auto="1"/>
        <name val="Calibri"/>
        <scheme val="minor"/>
      </font>
    </dxf>
    <dxf>
      <border>
        <bottom style="thin">
          <color indexed="64"/>
        </bottom>
      </border>
    </dxf>
    <dxf>
      <font>
        <b val="0"/>
        <i val="0"/>
        <strike val="0"/>
        <outline val="0"/>
        <shadow val="0"/>
        <u val="none"/>
        <vertAlign val="baseline"/>
        <sz val="12"/>
        <color auto="1"/>
        <name val="Calibri"/>
        <scheme val="minor"/>
      </font>
      <border diagonalUp="0" diagonalDown="0">
        <left style="thin">
          <color auto="1"/>
        </left>
        <right style="thin">
          <color auto="1"/>
        </right>
        <top/>
        <bottom/>
      </border>
    </dxf>
    <dxf>
      <numFmt numFmtId="0" formatCode="General"/>
      <alignment horizontal="center" vertical="center" textRotation="0" wrapText="0" indent="0" justifyLastLine="0" shrinkToFit="0" readingOrder="0"/>
      <border diagonalUp="0" diagonalDown="0">
        <left style="thin">
          <color indexed="64"/>
        </left>
        <right style="double">
          <color indexed="64"/>
        </right>
        <top style="thin">
          <color indexed="64"/>
        </top>
        <bottom style="thin">
          <color indexed="64"/>
        </bottom>
        <vertical/>
        <horizontal style="thin">
          <color indexed="64"/>
        </horizontal>
      </border>
    </dxf>
    <dxf>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center" vertical="top"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double">
          <color auto="1"/>
        </left>
        <right style="double">
          <color auto="1"/>
        </right>
        <top style="double">
          <color auto="1"/>
        </top>
        <bottom style="double">
          <color auto="1"/>
        </bottom>
      </border>
    </dxf>
    <dxf>
      <border>
        <bottom style="medium">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auto="1"/>
        </left>
        <right style="thin">
          <color auto="1"/>
        </right>
        <top/>
        <bottom/>
      </border>
    </dxf>
    <dxf>
      <font>
        <b/>
        <i val="0"/>
        <color rgb="FFFF0000"/>
      </font>
      <fill>
        <patternFill>
          <bgColor rgb="FFFFFF00"/>
        </patternFill>
      </fill>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2"/>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10"/>
        <color auto="1"/>
        <name val="Calibri"/>
        <scheme val="minor"/>
      </font>
    </dxf>
    <dxf>
      <font>
        <strike val="0"/>
        <outline val="0"/>
        <shadow val="0"/>
        <u val="none"/>
        <vertAlign val="baseline"/>
        <sz val="12"/>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2"/>
        <name val="Calibri"/>
        <scheme val="minor"/>
      </font>
      <numFmt numFmtId="30" formatCode="@"/>
      <alignment horizontal="center" vertical="center" textRotation="0" wrapText="0" indent="0" justifyLastLine="0" shrinkToFit="0" readingOrder="0"/>
      <border diagonalUp="0" diagonalDown="0">
        <left/>
        <right style="double">
          <color auto="1"/>
        </right>
        <top/>
        <bottom/>
        <vertical/>
        <horizontal/>
      </border>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strike val="0"/>
        <outline val="0"/>
        <shadow val="0"/>
        <u val="none"/>
        <vertAlign val="baseline"/>
        <sz val="12"/>
        <name val="Calibri"/>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auto="1"/>
        <name val="Calibri"/>
        <scheme val="minor"/>
      </font>
      <alignment horizontal="left" vertical="center" textRotation="0" wrapText="1" indent="0" justifyLastLine="0" shrinkToFit="0" readingOrder="0"/>
    </dxf>
    <dxf>
      <font>
        <strike val="0"/>
        <outline val="0"/>
        <shadow val="0"/>
        <u val="none"/>
        <vertAlign val="baseline"/>
        <sz val="12"/>
        <name val="Calibri"/>
        <scheme val="minor"/>
      </font>
      <alignment horizontal="center" vertical="center" textRotation="0" wrapText="0" indent="0" justifyLastLine="0" shrinkToFit="0" readingOrder="0"/>
    </dxf>
    <dxf>
      <border diagonalUp="0" diagonalDown="0">
        <left style="double">
          <color auto="1"/>
        </left>
        <right style="double">
          <color auto="1"/>
        </right>
        <top style="double">
          <color auto="1"/>
        </top>
        <bottom style="double">
          <color auto="1"/>
        </bottom>
      </border>
    </dxf>
    <dxf>
      <font>
        <strike val="0"/>
        <outline val="0"/>
        <shadow val="0"/>
        <u val="none"/>
        <vertAlign val="baseline"/>
        <sz val="12"/>
        <name val="Calibri"/>
        <scheme val="minor"/>
      </font>
      <alignment horizontal="left" vertical="top" textRotation="0" indent="0" justifyLastLine="0" shrinkToFit="0" readingOrder="0"/>
    </dxf>
    <dxf>
      <font>
        <strike val="0"/>
        <outline val="0"/>
        <shadow val="0"/>
        <u val="none"/>
        <vertAlign val="baseline"/>
        <sz val="12"/>
        <color theme="1"/>
        <name val="Calibri"/>
        <scheme val="minor"/>
      </font>
      <alignment horizontal="center" textRotation="0" indent="0" justifyLastLine="0" shrinkToFit="0" readingOrder="0"/>
    </dxf>
    <dxf>
      <font>
        <b/>
        <i val="0"/>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215900</xdr:colOff>
      <xdr:row>0</xdr:row>
      <xdr:rowOff>76200</xdr:rowOff>
    </xdr:from>
    <xdr:to>
      <xdr:col>4</xdr:col>
      <xdr:colOff>269255</xdr:colOff>
      <xdr:row>5</xdr:row>
      <xdr:rowOff>76710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5800" y="76200"/>
          <a:ext cx="7549530" cy="81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42</xdr:row>
      <xdr:rowOff>57149</xdr:rowOff>
    </xdr:from>
    <xdr:to>
      <xdr:col>5</xdr:col>
      <xdr:colOff>504825</xdr:colOff>
      <xdr:row>65</xdr:row>
      <xdr:rowOff>104775</xdr:rowOff>
    </xdr:to>
    <xdr:sp macro="" textlink="">
      <xdr:nvSpPr>
        <xdr:cNvPr id="2" name="pole tekstowe 1">
          <a:extLst>
            <a:ext uri="{FF2B5EF4-FFF2-40B4-BE49-F238E27FC236}">
              <a16:creationId xmlns:a16="http://schemas.microsoft.com/office/drawing/2014/main" id="{00000000-0008-0000-0400-000002000000}"/>
            </a:ext>
          </a:extLst>
        </xdr:cNvPr>
        <xdr:cNvSpPr txBox="1"/>
      </xdr:nvSpPr>
      <xdr:spPr>
        <a:xfrm>
          <a:off x="257175" y="30727649"/>
          <a:ext cx="11601450" cy="37719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100" b="1"/>
            <a:t>Uwagi do oceny dopuszczającej ogólnej/sektorowej:</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111124</xdr:colOff>
      <xdr:row>16</xdr:row>
      <xdr:rowOff>171449</xdr:rowOff>
    </xdr:from>
    <xdr:to>
      <xdr:col>7</xdr:col>
      <xdr:colOff>1524000</xdr:colOff>
      <xdr:row>27</xdr:row>
      <xdr:rowOff>101600</xdr:rowOff>
    </xdr:to>
    <xdr:sp macro="" textlink="">
      <xdr:nvSpPr>
        <xdr:cNvPr id="2" name="pole tekstowe 1">
          <a:extLst>
            <a:ext uri="{FF2B5EF4-FFF2-40B4-BE49-F238E27FC236}">
              <a16:creationId xmlns:a16="http://schemas.microsoft.com/office/drawing/2014/main" id="{00000000-0008-0000-0500-000002000000}"/>
            </a:ext>
          </a:extLst>
        </xdr:cNvPr>
        <xdr:cNvSpPr txBox="1"/>
      </xdr:nvSpPr>
      <xdr:spPr>
        <a:xfrm>
          <a:off x="111124" y="5124449"/>
          <a:ext cx="9813926" cy="2035176"/>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1400" b="1"/>
            <a:t>Uzasadnienie oceny punktowej</a:t>
          </a:r>
        </a:p>
        <a:p>
          <a:pPr algn="ctr"/>
          <a:endParaRPr lang="pl-PL" sz="1400" b="1"/>
        </a:p>
        <a:p>
          <a:pPr algn="ctr"/>
          <a:endParaRPr lang="pl-PL"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CENA%20FORMALNA%202014-2020/DZIA&#321;ANIE%201.2/REGULAMIN%201.2%20INFRASTRUKTURA%20Rundy/Zal_nr_9_Wzor_karty_oceny_wyboru_projektow_w_ramach_dzialania_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al_nr_9_Wzor_karty_oceny_wyboru_projektow_w_ramach_dzialania_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affud\AppData\Local\Temp\Zal_9_Wzor_karty_kryteriow_wyboru_projektow_EF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AOC"/>
      <sheetName val="NagAOC"/>
      <sheetName val="Instr.dokonywania oceny punkt"/>
      <sheetName val="A. Kryteria Formalne"/>
      <sheetName val="B. Kryteria dopuszczające"/>
      <sheetName val="C. Kryteria punktowe"/>
      <sheetName val="Wynik oceny"/>
      <sheetName val="słownie"/>
    </sheetNames>
    <sheetDataSet>
      <sheetData sheetId="0">
        <row r="6">
          <cell r="B6" t="str">
            <v xml:space="preserve"> </v>
          </cell>
        </row>
      </sheetData>
      <sheetData sheetId="1">
        <row r="18">
          <cell r="A18" t="str">
            <v>Numer ewidencyjny wniosku:</v>
          </cell>
        </row>
      </sheetData>
      <sheetData sheetId="2"/>
      <sheetData sheetId="3"/>
      <sheetData sheetId="4">
        <row r="37">
          <cell r="D37"/>
        </row>
      </sheetData>
      <sheetData sheetId="5">
        <row r="14">
          <cell r="G14">
            <v>0</v>
          </cell>
        </row>
      </sheetData>
      <sheetData sheetId="6">
        <row r="10">
          <cell r="C10">
            <v>0</v>
          </cell>
        </row>
      </sheetData>
      <sheetData sheetId="7">
        <row r="5">
          <cell r="E5" t="str">
            <v>zero zł 0/100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AOC"/>
      <sheetName val="NagAOC"/>
      <sheetName val="Instr.dokonywania oceny punkt"/>
      <sheetName val="A. Kryteria Formalne"/>
      <sheetName val="B. Kryteria dopuszczające"/>
      <sheetName val="C. Kryteria punktowe"/>
      <sheetName val="Wynik oceny"/>
      <sheetName val="słownie"/>
    </sheetNames>
    <sheetDataSet>
      <sheetData sheetId="0" refreshError="1">
        <row r="6">
          <cell r="B6" t="str">
            <v xml:space="preserve"> </v>
          </cell>
        </row>
        <row r="7">
          <cell r="B7" t="str">
            <v xml:space="preserve"> </v>
          </cell>
        </row>
        <row r="8">
          <cell r="B8" t="str">
            <v xml:space="preserve"> </v>
          </cell>
        </row>
      </sheetData>
      <sheetData sheetId="1" refreshError="1">
        <row r="18">
          <cell r="A18" t="str">
            <v>Numer ewidencyjny wniosku:</v>
          </cell>
          <cell r="B18" t="str">
            <v xml:space="preserve"> </v>
          </cell>
        </row>
      </sheetData>
      <sheetData sheetId="2" refreshError="1"/>
      <sheetData sheetId="3" refreshError="1"/>
      <sheetData sheetId="4" refreshError="1">
        <row r="37">
          <cell r="D37"/>
          <cell r="E37" t="str">
            <v xml:space="preserve"> </v>
          </cell>
        </row>
        <row r="38">
          <cell r="D38"/>
          <cell r="E38" t="str">
            <v xml:space="preserve"> </v>
          </cell>
        </row>
      </sheetData>
      <sheetData sheetId="5" refreshError="1">
        <row r="14">
          <cell r="G14">
            <v>0</v>
          </cell>
        </row>
      </sheetData>
      <sheetData sheetId="6" refreshError="1">
        <row r="10">
          <cell r="C10">
            <v>0</v>
          </cell>
        </row>
      </sheetData>
      <sheetData sheetId="7" refreshError="1">
        <row r="5">
          <cell r="E5" t="str">
            <v>zero zł 0/100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eniający1"/>
      <sheetName val="oceniający2"/>
      <sheetName val="OCENIAJĄCY  2."/>
      <sheetName val="Karta wynikowa"/>
      <sheetName val="Karta info dla Wnioskodawcy"/>
    </sheetNames>
    <sheetDataSet>
      <sheetData sheetId="0">
        <row r="63">
          <cell r="E63"/>
        </row>
      </sheetData>
      <sheetData sheetId="1">
        <row r="63">
          <cell r="E63"/>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KryteriaFormalne" displayName="A.KryteriaFormalne" ref="A5:G15" totalsRowShown="0" headerRowDxfId="55" dataDxfId="54" tableBorderDxfId="53">
  <tableColumns count="7">
    <tableColumn id="1" xr3:uid="{00000000-0010-0000-0000-000001000000}" name="Lp." dataDxfId="52"/>
    <tableColumn id="2" xr3:uid="{00000000-0010-0000-0000-000002000000}" name="Nazwa kryterium" dataDxfId="51"/>
    <tableColumn id="3" xr3:uid="{00000000-0010-0000-0000-000003000000}" name="Definicja kryterium (informacja o zasadach oceny)" dataDxfId="50"/>
    <tableColumn id="4" xr3:uid="{00000000-0010-0000-0000-000004000000}" name="Tak" dataDxfId="49"/>
    <tableColumn id="5" xr3:uid="{00000000-0010-0000-0000-000005000000}" name="Nie" dataDxfId="48"/>
    <tableColumn id="6" xr3:uid="{00000000-0010-0000-0000-000006000000}" name="Nie dotyczy" dataDxfId="47"/>
    <tableColumn id="7" xr3:uid="{00000000-0010-0000-0000-000007000000}" name="Tak Względne" dataDxfId="46">
      <calculatedColumnFormula>IF(OR(EXACT(A.KryteriaFormalne[[#This Row],[Tak]],"X"),EXACT(A.KryteriaFormalne[[#This Row],[Nie dotyczy]],"X")),"X","")</calculatedColumnFormula>
    </tableColumn>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A.WynikOcFormalna" displayName="A.WynikOcFormalna" ref="D18:E19" totalsRowShown="0" headerRowDxfId="45" tableBorderDxfId="44">
  <tableColumns count="2">
    <tableColumn id="2" xr3:uid="{00000000-0010-0000-0100-000002000000}" name="Pozytywny" dataDxfId="43">
      <calculatedColumnFormula>IF(AND(OR(EXACT(D6,"X"),EXACT(F6,"X")),OR(EXACT(D7,"X"),EXACT(F7,"X")),OR(EXACT(D8,"X"),EXACT(F8,"X")),OR(EXACT(D9,"X"),EXACT(F9,"X")),OR(EXACT(D10,"X"),EXACT(F10,"X")),OR(EXACT(D11,"X"),EXACT(F11,"X")),OR(EXACT(D12,"X"),EXACT(F12,"X")),OR(EXACT(D13,"X"),EXACT(F13,"X")),OR(EXACT(D14,"X"),EXACT(F14,"X")),OR(EXACT(D15,"X"),EXACT(F15,"X"))),"X"," ")</calculatedColumnFormula>
    </tableColumn>
    <tableColumn id="3" xr3:uid="{00000000-0010-0000-0100-000003000000}" name="Negatywny " dataDxfId="42">
      <calculatedColumnFormula>IF((LEN(TRIM(CONCATENATE(E6,E7,E8,E9,E10,E11,E12,E13,E14,E15)))&gt;0),"X","")</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B.KryteriaDopOgólne" displayName="B.KryteriaDopOgólne" ref="A5:G18" totalsRowShown="0" headerRowDxfId="40" headerRowBorderDxfId="39" tableBorderDxfId="38" totalsRowBorderDxfId="37">
  <tableColumns count="7">
    <tableColumn id="1" xr3:uid="{00000000-0010-0000-0200-000001000000}" name="Lp." dataDxfId="36"/>
    <tableColumn id="2" xr3:uid="{00000000-0010-0000-0200-000002000000}" name="Nazwa kryterium " dataDxfId="35"/>
    <tableColumn id="3" xr3:uid="{00000000-0010-0000-0200-000003000000}" name="Definicja kryterium (informacja o zasadach oceny)" dataDxfId="34"/>
    <tableColumn id="4" xr3:uid="{00000000-0010-0000-0200-000004000000}" name="Tak" dataDxfId="33"/>
    <tableColumn id="5" xr3:uid="{00000000-0010-0000-0200-000005000000}" name="Nie" dataDxfId="32"/>
    <tableColumn id="6" xr3:uid="{00000000-0010-0000-0200-000006000000}" name="Nie dotyczy" dataDxfId="31"/>
    <tableColumn id="7" xr3:uid="{00000000-0010-0000-0200-000007000000}" name="Tak Względne" dataDxfId="30">
      <calculatedColumnFormula>IF(OR(EXACT(B.KryteriaDopOgólne[[#This Row],[Tak]],"X"),EXACT(B.KryteriaDopOgólne[[#This Row],[Nie dotyczy]],"X")),"X","")</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WynikDopuszczenia" displayName="B.WynikDopuszczenia" ref="B38:E41" totalsRowShown="0" headerRowDxfId="29" dataDxfId="27" headerRowBorderDxfId="28" tableBorderDxfId="26" totalsRowBorderDxfId="25">
  <tableColumns count="4">
    <tableColumn id="1" xr3:uid="{00000000-0010-0000-0300-000001000000}" name="Lp." dataDxfId="24"/>
    <tableColumn id="2" xr3:uid="{00000000-0010-0000-0300-000002000000}" name="Wynik oceny dopuszczającej" dataDxfId="23"/>
    <tableColumn id="3" xr3:uid="{00000000-0010-0000-0300-000003000000}" name="Tak" dataDxfId="22">
      <calculatedColumnFormula>IF((LEN(TRIM(CONCATENATE(D4,D5,D6,D7,D8,D9,D10,D11,D12,D13)))=10),"X","")</calculatedColumnFormula>
    </tableColumn>
    <tableColumn id="4" xr3:uid="{00000000-0010-0000-0300-000004000000}" name="Nie" dataDxfId="2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B.KryteriaDopSektorowe" displayName="B.KryteriaDopSektorowe" ref="A24:G34" totalsRowShown="0" headerRowDxfId="20" dataDxfId="18" headerRowBorderDxfId="19" tableBorderDxfId="17">
  <tableColumns count="7">
    <tableColumn id="1" xr3:uid="{00000000-0010-0000-0400-000001000000}" name="Lp." dataDxfId="16"/>
    <tableColumn id="2" xr3:uid="{00000000-0010-0000-0400-000002000000}" name="Nazwa kryterium "/>
    <tableColumn id="3" xr3:uid="{00000000-0010-0000-0400-000003000000}" name="Definicja kryterium (informacja o zasadach oceny)" dataDxfId="15"/>
    <tableColumn id="4" xr3:uid="{00000000-0010-0000-0400-000004000000}" name="Tak" dataDxfId="14"/>
    <tableColumn id="5" xr3:uid="{00000000-0010-0000-0400-000005000000}" name="Nie" dataDxfId="13"/>
    <tableColumn id="6" xr3:uid="{00000000-0010-0000-0400-000006000000}" name="Nie dotyczy" dataDxfId="12"/>
    <tableColumn id="7" xr3:uid="{00000000-0010-0000-0400-000007000000}" name="Tak Względne" dataDxfId="11">
      <calculatedColumnFormula>IF(OR(EXACT(B.KryteriaDopSektorowe[[#This Row],[Tak]],"X"),EXACT(B.KryteriaDopSektorowe[[#This Row],[Nie dotyczy]],"X")),"X","")</calculatedColumnFormula>
    </tableColumn>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C.KryteriaPunktowe" displayName="C.KryteriaPunktowe" ref="A5:H15" totalsRowShown="0" headerRowDxfId="10" headerRowBorderDxfId="9" tableBorderDxfId="8">
  <tableColumns count="8">
    <tableColumn id="1" xr3:uid="{00000000-0010-0000-0500-000001000000}" name="Lp." dataDxfId="7"/>
    <tableColumn id="2" xr3:uid="{00000000-0010-0000-0500-000002000000}" name="Kryterium" dataDxfId="6" dataCellStyle="Normalny 3"/>
    <tableColumn id="3" xr3:uid="{00000000-0010-0000-0500-000003000000}" name="Punktacja" dataDxfId="5" dataCellStyle="Normalny 3"/>
    <tableColumn id="4" xr3:uid="{00000000-0010-0000-0500-000004000000}" name="Waga" dataDxfId="4" dataCellStyle="Normalny 3"/>
    <tableColumn id="5" xr3:uid="{00000000-0010-0000-0500-000005000000}" name="Maks. _x000a_liczba _x000a_pkt." dataDxfId="3" dataCellStyle="Normalny 3"/>
    <tableColumn id="6" xr3:uid="{00000000-0010-0000-0500-000006000000}" name="Liczba uzyskanych punktów (przed zważeniem)" dataDxfId="2"/>
    <tableColumn id="7" xr3:uid="{00000000-0010-0000-0500-000007000000}" name="Liczba uzyskanych punktów (po zważeniu)" dataDxfId="1">
      <calculatedColumnFormula>C.KryteriaPunktowe[[#This Row],[Liczba uzyskanych punktów (przed zważeniem)]]*C.KryteriaPunktowe[[#This Row],[Waga]]</calculatedColumnFormula>
    </tableColumn>
    <tableColumn id="8" xr3:uid="{00000000-0010-0000-0500-000008000000}" name="Uzasadnienie oceny" dataDxfId="0"/>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pinno.p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I18"/>
  <sheetViews>
    <sheetView view="pageBreakPreview" zoomScale="75" zoomScaleNormal="100" zoomScaleSheetLayoutView="75" zoomScalePageLayoutView="42" workbookViewId="0">
      <selection activeCell="B14" sqref="B14"/>
    </sheetView>
  </sheetViews>
  <sheetFormatPr defaultRowHeight="12.75"/>
  <cols>
    <col min="1" max="1" width="45.140625" style="38" customWidth="1"/>
    <col min="2" max="2" width="31.140625" style="36" customWidth="1"/>
    <col min="3" max="3" width="36.42578125" style="36" customWidth="1"/>
    <col min="4" max="4" width="44.85546875" style="36" customWidth="1"/>
    <col min="5" max="5" width="22.85546875" style="36" customWidth="1"/>
    <col min="6" max="6" width="29.85546875" style="24" customWidth="1"/>
    <col min="7" max="7" width="26.7109375" style="24" customWidth="1"/>
    <col min="8" max="8" width="24.140625" style="24" customWidth="1"/>
    <col min="9" max="9" width="34.42578125" style="24" customWidth="1"/>
    <col min="10" max="16384" width="9.140625" style="24"/>
  </cols>
  <sheetData>
    <row r="7" spans="1:9" ht="66.75" customHeight="1">
      <c r="B7" s="203" t="s">
        <v>198</v>
      </c>
      <c r="C7" s="204"/>
      <c r="D7" s="204"/>
    </row>
    <row r="8" spans="1:9" s="3" customFormat="1" ht="135.75" customHeight="1">
      <c r="A8" s="1" t="s">
        <v>0</v>
      </c>
      <c r="B8" s="201" t="s">
        <v>97</v>
      </c>
      <c r="C8" s="201"/>
      <c r="D8" s="201"/>
      <c r="E8" s="201"/>
      <c r="F8" s="201"/>
      <c r="G8" s="2"/>
      <c r="H8" s="2"/>
      <c r="I8" s="2"/>
    </row>
    <row r="9" spans="1:9" s="3" customFormat="1" ht="44.25" customHeight="1">
      <c r="A9" s="4" t="s">
        <v>1</v>
      </c>
      <c r="B9" s="5" t="s">
        <v>98</v>
      </c>
      <c r="C9" s="6"/>
      <c r="D9" s="5"/>
      <c r="E9" s="5"/>
      <c r="F9" s="7"/>
      <c r="G9" s="7"/>
      <c r="H9" s="7"/>
      <c r="I9" s="7"/>
    </row>
    <row r="10" spans="1:9" s="3" customFormat="1" ht="42" customHeight="1">
      <c r="A10" s="4" t="s">
        <v>2</v>
      </c>
      <c r="B10" s="8" t="s">
        <v>99</v>
      </c>
      <c r="C10" s="6"/>
      <c r="D10" s="8"/>
      <c r="E10" s="8"/>
      <c r="F10" s="9"/>
      <c r="G10" s="9"/>
      <c r="H10" s="9"/>
      <c r="I10" s="9"/>
    </row>
    <row r="11" spans="1:9" s="3" customFormat="1" ht="36" customHeight="1">
      <c r="A11" s="4" t="s">
        <v>3</v>
      </c>
      <c r="B11" s="202" t="s">
        <v>190</v>
      </c>
      <c r="C11" s="202"/>
      <c r="D11" s="202"/>
      <c r="E11" s="202"/>
      <c r="F11" s="202"/>
      <c r="G11" s="9"/>
      <c r="H11" s="9"/>
      <c r="I11" s="9"/>
    </row>
    <row r="12" spans="1:9" s="3" customFormat="1" ht="36" customHeight="1">
      <c r="A12" s="10" t="s">
        <v>4</v>
      </c>
      <c r="B12" s="11" t="str">
        <f>[2]DaneAOC!B7</f>
        <v xml:space="preserve"> </v>
      </c>
      <c r="C12" s="6"/>
      <c r="D12" s="12"/>
      <c r="E12" s="12"/>
      <c r="F12" s="13"/>
      <c r="G12" s="13"/>
      <c r="H12" s="13"/>
      <c r="I12" s="13"/>
    </row>
    <row r="13" spans="1:9" s="17" customFormat="1" ht="38.25" customHeight="1">
      <c r="A13" s="10" t="s">
        <v>5</v>
      </c>
      <c r="B13" s="8" t="str">
        <f>[2]DaneAOC!B8</f>
        <v xml:space="preserve"> </v>
      </c>
      <c r="C13" s="14"/>
      <c r="D13" s="15"/>
      <c r="E13" s="15"/>
      <c r="F13" s="16"/>
      <c r="G13" s="16"/>
      <c r="H13" s="16"/>
      <c r="I13" s="16"/>
    </row>
    <row r="14" spans="1:9" ht="36" customHeight="1">
      <c r="A14" s="18" t="s">
        <v>6</v>
      </c>
      <c r="B14" s="19" t="e">
        <f>a1Wartość_całkowita_projektu</f>
        <v>#REF!</v>
      </c>
      <c r="C14" s="20"/>
      <c r="D14" s="19"/>
      <c r="E14" s="21"/>
      <c r="F14" s="22"/>
      <c r="G14" s="22"/>
      <c r="H14" s="22"/>
      <c r="I14" s="23"/>
    </row>
    <row r="15" spans="1:9" ht="30" customHeight="1">
      <c r="A15" s="18" t="s">
        <v>7</v>
      </c>
      <c r="B15" s="19" t="e">
        <f>a2Koszty_kwalifikowalne</f>
        <v>#REF!</v>
      </c>
      <c r="C15" s="20"/>
      <c r="D15" s="19"/>
      <c r="E15" s="25"/>
      <c r="F15" s="22"/>
      <c r="G15" s="22"/>
      <c r="H15" s="22"/>
      <c r="I15" s="23"/>
    </row>
    <row r="16" spans="1:9" ht="29.25" customHeight="1">
      <c r="A16" s="18" t="s">
        <v>8</v>
      </c>
      <c r="B16" s="19" t="e">
        <f>a3Wnioskowana_kwota_dofinansowania</f>
        <v>#REF!</v>
      </c>
      <c r="C16" s="20"/>
      <c r="D16" s="19"/>
      <c r="E16" s="26"/>
      <c r="F16" s="27"/>
      <c r="G16" s="28"/>
      <c r="H16" s="29"/>
      <c r="I16" s="23"/>
    </row>
    <row r="17" spans="1:9" ht="30.75" customHeight="1">
      <c r="A17" s="30" t="s">
        <v>9</v>
      </c>
      <c r="B17" s="19" t="e">
        <f>a4w_tym_EFRR</f>
        <v>#REF!</v>
      </c>
      <c r="C17" s="20"/>
      <c r="D17" s="19"/>
      <c r="E17" s="26"/>
      <c r="F17" s="27"/>
      <c r="G17" s="28"/>
      <c r="H17" s="29"/>
      <c r="I17" s="23"/>
    </row>
    <row r="18" spans="1:9" s="36" customFormat="1" ht="35.25" customHeight="1">
      <c r="A18" s="31" t="s">
        <v>10</v>
      </c>
      <c r="B18" s="32" t="str">
        <f>[2]DaneAOC!B6</f>
        <v xml:space="preserve"> </v>
      </c>
      <c r="C18" s="33"/>
      <c r="D18" s="34"/>
      <c r="E18" s="33"/>
      <c r="F18" s="35"/>
      <c r="H18" s="37"/>
      <c r="I18" s="37"/>
    </row>
  </sheetData>
  <sheetProtection formatCells="0" formatColumns="0" formatRows="0" autoFilter="0"/>
  <protectedRanges>
    <protectedRange sqref="A13:B16 D13:I16 A18:F18 H18:I18" name="Rozstęp1_1"/>
    <protectedRange sqref="A17:B17 D17:I17" name="Rozstęp1_1_1"/>
  </protectedRanges>
  <mergeCells count="3">
    <mergeCell ref="B8:F8"/>
    <mergeCell ref="B11:F11"/>
    <mergeCell ref="B7:D7"/>
  </mergeCells>
  <printOptions horizontalCentered="1"/>
  <pageMargins left="0.15748031496062992" right="0.19685039370078741" top="0.39370078740157483" bottom="0.35433070866141736" header="0.31496062992125984" footer="0.31496062992125984"/>
  <pageSetup paperSize="9" scale="68" orientation="landscape" r:id="rId1"/>
  <headerFooter>
    <oddFooter xml:space="preserve">&amp;C&amp;"-,Standardowy"Strona &amp;P z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2"/>
  <sheetViews>
    <sheetView view="pageBreakPreview" zoomScale="75" zoomScaleNormal="100" zoomScaleSheetLayoutView="75" workbookViewId="0">
      <selection activeCell="Y8" sqref="Y8"/>
    </sheetView>
  </sheetViews>
  <sheetFormatPr defaultRowHeight="12.75"/>
  <cols>
    <col min="1" max="1" width="9" style="57" customWidth="1"/>
    <col min="2" max="2" width="53.5703125" style="86" customWidth="1"/>
    <col min="3" max="3" width="81.85546875" style="86" customWidth="1"/>
    <col min="4" max="4" width="9.85546875" style="57" customWidth="1"/>
    <col min="5" max="5" width="10.42578125" style="57" customWidth="1"/>
    <col min="6" max="6" width="14.85546875" style="57" customWidth="1"/>
    <col min="7" max="7" width="14.42578125" style="56" hidden="1" customWidth="1"/>
    <col min="8" max="13" width="9.140625" style="57" hidden="1" customWidth="1"/>
    <col min="14" max="14" width="0" style="57" hidden="1" customWidth="1"/>
    <col min="15" max="16384" width="9.140625" style="57"/>
  </cols>
  <sheetData>
    <row r="1" spans="1:13" s="47" customFormat="1" ht="15.75">
      <c r="B1" s="175" t="str">
        <f>NagAOC!A18</f>
        <v>Numer ewidencyjny wniosku:</v>
      </c>
      <c r="C1" s="48" t="str">
        <f>NagAOC!B18</f>
        <v xml:space="preserve"> </v>
      </c>
      <c r="G1" s="49"/>
    </row>
    <row r="2" spans="1:13" s="47" customFormat="1">
      <c r="B2" s="50"/>
      <c r="C2" s="51"/>
      <c r="G2" s="49"/>
    </row>
    <row r="3" spans="1:13" ht="15.75">
      <c r="A3" s="52" t="s">
        <v>15</v>
      </c>
      <c r="B3" s="53"/>
      <c r="C3" s="54"/>
      <c r="D3" s="55"/>
      <c r="E3" s="55"/>
      <c r="F3" s="55"/>
    </row>
    <row r="4" spans="1:13" ht="15.75">
      <c r="A4" s="58" t="s">
        <v>16</v>
      </c>
      <c r="B4" s="59"/>
      <c r="C4" s="59"/>
      <c r="D4" s="60"/>
      <c r="E4" s="60"/>
      <c r="F4" s="60"/>
    </row>
    <row r="5" spans="1:13" ht="16.5" thickBot="1">
      <c r="A5" s="61" t="s">
        <v>11</v>
      </c>
      <c r="B5" s="62" t="s">
        <v>12</v>
      </c>
      <c r="C5" s="62" t="s">
        <v>13</v>
      </c>
      <c r="D5" s="63" t="s">
        <v>17</v>
      </c>
      <c r="E5" s="63" t="s">
        <v>18</v>
      </c>
      <c r="F5" s="64" t="s">
        <v>19</v>
      </c>
      <c r="G5" s="65" t="s">
        <v>20</v>
      </c>
    </row>
    <row r="6" spans="1:13" ht="75" customHeight="1">
      <c r="A6" s="66">
        <v>1</v>
      </c>
      <c r="B6" s="67" t="s">
        <v>21</v>
      </c>
      <c r="C6" s="67" t="s">
        <v>22</v>
      </c>
      <c r="D6" s="68"/>
      <c r="E6" s="68"/>
      <c r="F6" s="69"/>
      <c r="G6" s="70" t="str">
        <f>IF(OR(EXACT(A.KryteriaFormalne[[#This Row],[Tak]],"X"),EXACT(A.KryteriaFormalne[[#This Row],[Nie dotyczy]],"X")),"X","")</f>
        <v/>
      </c>
      <c r="H6" s="71" t="str">
        <f>IF(AND(EXACT(A.KryteriaFormalne[[#This Row],[Nie]],""),EXACT(A.KryteriaFormalne[[#This Row],[Nie dotyczy]],"")),"X","")</f>
        <v>X</v>
      </c>
      <c r="I6" s="72"/>
      <c r="J6" s="57" t="str">
        <f>IF(AND(EXACT(A.KryteriaFormalne[[#This Row],[Tak]],""),EXACT(A.KryteriaFormalne[[#This Row],[Nie dotyczy]],"")),"X","")</f>
        <v>X</v>
      </c>
      <c r="K6" s="72"/>
      <c r="L6" s="57" t="str">
        <f>IF(AND(EXACT(A.KryteriaFormalne[[#This Row],[Tak]],""),EXACT(A.KryteriaFormalne[[#This Row],[Nie]],"")),"X","")</f>
        <v>X</v>
      </c>
      <c r="M6" s="72"/>
    </row>
    <row r="7" spans="1:13" ht="52.5" customHeight="1">
      <c r="A7" s="66">
        <v>2</v>
      </c>
      <c r="B7" s="67" t="s">
        <v>23</v>
      </c>
      <c r="C7" s="67" t="s">
        <v>24</v>
      </c>
      <c r="D7" s="68"/>
      <c r="E7" s="68"/>
      <c r="F7" s="69"/>
      <c r="G7" s="70" t="str">
        <f>IF(OR(EXACT(A.KryteriaFormalne[[#This Row],[Tak]],"X"),EXACT(A.KryteriaFormalne[[#This Row],[Nie dotyczy]],"X")),"X","")</f>
        <v/>
      </c>
      <c r="H7" s="71" t="str">
        <f>IF(AND(EXACT(A.KryteriaFormalne[[#This Row],[Nie]],""),EXACT(A.KryteriaFormalne[[#This Row],[Nie dotyczy]],"")),"X","")</f>
        <v>X</v>
      </c>
      <c r="I7" s="72"/>
      <c r="J7" s="57" t="str">
        <f>IF(AND(EXACT(A.KryteriaFormalne[[#This Row],[Tak]],""),EXACT(A.KryteriaFormalne[[#This Row],[Nie dotyczy]],"")),"X","")</f>
        <v>X</v>
      </c>
      <c r="K7" s="72"/>
      <c r="L7" s="57" t="str">
        <f>IF(AND(EXACT(A.KryteriaFormalne[[#This Row],[Tak]],""),EXACT(A.KryteriaFormalne[[#This Row],[Nie]],"")),"X","")</f>
        <v>X</v>
      </c>
      <c r="M7" s="72"/>
    </row>
    <row r="8" spans="1:13" ht="313.5" customHeight="1">
      <c r="A8" s="66">
        <v>3</v>
      </c>
      <c r="B8" s="67" t="s">
        <v>25</v>
      </c>
      <c r="C8" s="67" t="s">
        <v>26</v>
      </c>
      <c r="D8" s="68"/>
      <c r="E8" s="68"/>
      <c r="F8" s="69"/>
      <c r="G8" s="70" t="str">
        <f>IF(OR(EXACT(A.KryteriaFormalne[[#This Row],[Tak]],"X"),EXACT(A.KryteriaFormalne[[#This Row],[Nie dotyczy]],"X")),"X","")</f>
        <v/>
      </c>
      <c r="H8" s="71" t="str">
        <f>IF(AND(EXACT(A.KryteriaFormalne[[#This Row],[Nie]],""),EXACT(A.KryteriaFormalne[[#This Row],[Nie dotyczy]],"")),"X","")</f>
        <v>X</v>
      </c>
      <c r="I8" s="72"/>
      <c r="J8" s="57" t="str">
        <f>IF(AND(EXACT(A.KryteriaFormalne[[#This Row],[Tak]],""),EXACT(A.KryteriaFormalne[[#This Row],[Nie dotyczy]],"")),"X","")</f>
        <v>X</v>
      </c>
      <c r="K8" s="72"/>
      <c r="L8" s="57" t="str">
        <f>IF(AND(EXACT(A.KryteriaFormalne[[#This Row],[Tak]],""),EXACT(A.KryteriaFormalne[[#This Row],[Nie]],"")),"X","")</f>
        <v>X</v>
      </c>
      <c r="M8" s="72"/>
    </row>
    <row r="9" spans="1:13" ht="85.5" customHeight="1">
      <c r="A9" s="66">
        <v>4</v>
      </c>
      <c r="B9" s="67" t="s">
        <v>27</v>
      </c>
      <c r="C9" s="67" t="s">
        <v>28</v>
      </c>
      <c r="D9" s="68"/>
      <c r="E9" s="68"/>
      <c r="F9" s="73"/>
      <c r="G9" s="70" t="str">
        <f>IF(OR(EXACT(A.KryteriaFormalne[[#This Row],[Tak]],"X"),EXACT(A.KryteriaFormalne[[#This Row],[Nie dotyczy]],"X")),"X","")</f>
        <v/>
      </c>
      <c r="H9" s="71" t="str">
        <f>IF(AND(EXACT(A.KryteriaFormalne[[#This Row],[Nie]],""),EXACT(A.KryteriaFormalne[[#This Row],[Nie dotyczy]],"")),"X","")</f>
        <v>X</v>
      </c>
      <c r="I9" s="72"/>
      <c r="J9" s="57" t="str">
        <f>IF(AND(EXACT(A.KryteriaFormalne[[#This Row],[Tak]],""),EXACT(A.KryteriaFormalne[[#This Row],[Nie dotyczy]],"")),"X","")</f>
        <v>X</v>
      </c>
      <c r="K9" s="72"/>
      <c r="L9" s="57" t="str">
        <f>IF(AND(EXACT(A.KryteriaFormalne[[#This Row],[Tak]],""),EXACT(A.KryteriaFormalne[[#This Row],[Nie]],"")),"X","")</f>
        <v>X</v>
      </c>
      <c r="M9" s="72"/>
    </row>
    <row r="10" spans="1:13" ht="132" customHeight="1">
      <c r="A10" s="66">
        <v>5</v>
      </c>
      <c r="B10" s="67" t="s">
        <v>29</v>
      </c>
      <c r="C10" s="67" t="s">
        <v>30</v>
      </c>
      <c r="D10" s="68"/>
      <c r="E10" s="68"/>
      <c r="F10" s="74"/>
      <c r="G10" s="70" t="str">
        <f>IF(OR(EXACT(A.KryteriaFormalne[[#This Row],[Tak]],"X"),EXACT(A.KryteriaFormalne[[#This Row],[Nie dotyczy]],"X")),"X","")</f>
        <v/>
      </c>
      <c r="H10" s="71" t="str">
        <f>IF(AND(EXACT(A.KryteriaFormalne[[#This Row],[Nie]],""),EXACT(A.KryteriaFormalne[[#This Row],[Nie dotyczy]],"")),"X","")</f>
        <v>X</v>
      </c>
      <c r="I10" s="72"/>
      <c r="J10" s="57" t="str">
        <f>IF(AND(EXACT(A.KryteriaFormalne[[#This Row],[Tak]],""),EXACT(A.KryteriaFormalne[[#This Row],[Nie dotyczy]],"")),"X","")</f>
        <v>X</v>
      </c>
      <c r="K10" s="72"/>
      <c r="L10" s="57" t="str">
        <f>IF(AND(EXACT(A.KryteriaFormalne[[#This Row],[Tak]],""),EXACT(A.KryteriaFormalne[[#This Row],[Nie]],"")),"X","")</f>
        <v>X</v>
      </c>
      <c r="M10" s="72"/>
    </row>
    <row r="11" spans="1:13" ht="63">
      <c r="A11" s="66">
        <v>6</v>
      </c>
      <c r="B11" s="67" t="s">
        <v>31</v>
      </c>
      <c r="C11" s="67" t="s">
        <v>32</v>
      </c>
      <c r="D11" s="68"/>
      <c r="E11" s="68"/>
      <c r="F11" s="69"/>
      <c r="G11" s="70" t="str">
        <f>IF(OR(EXACT(A.KryteriaFormalne[[#This Row],[Tak]],"X"),EXACT(A.KryteriaFormalne[[#This Row],[Nie dotyczy]],"X")),"X","")</f>
        <v/>
      </c>
      <c r="H11" s="71" t="str">
        <f>IF(AND(EXACT(A.KryteriaFormalne[[#This Row],[Nie]],""),EXACT(A.KryteriaFormalne[[#This Row],[Nie dotyczy]],"")),"X","")</f>
        <v>X</v>
      </c>
      <c r="I11" s="72"/>
      <c r="J11" s="57" t="str">
        <f>IF(AND(EXACT(A.KryteriaFormalne[[#This Row],[Tak]],""),EXACT(A.KryteriaFormalne[[#This Row],[Nie dotyczy]],"")),"X","")</f>
        <v>X</v>
      </c>
      <c r="K11" s="72"/>
      <c r="L11" s="57" t="str">
        <f>IF(AND(EXACT(A.KryteriaFormalne[[#This Row],[Tak]],""),EXACT(A.KryteriaFormalne[[#This Row],[Nie]],"")),"X","")</f>
        <v>X</v>
      </c>
      <c r="M11" s="72"/>
    </row>
    <row r="12" spans="1:13" ht="78.75">
      <c r="A12" s="66">
        <v>7</v>
      </c>
      <c r="B12" s="67" t="s">
        <v>186</v>
      </c>
      <c r="C12" s="67" t="s">
        <v>33</v>
      </c>
      <c r="D12" s="68"/>
      <c r="E12" s="68"/>
      <c r="F12" s="69"/>
      <c r="G12" s="70" t="str">
        <f>IF(OR(EXACT(A.KryteriaFormalne[[#This Row],[Tak]],"X"),EXACT(A.KryteriaFormalne[[#This Row],[Nie dotyczy]],"X")),"X","")</f>
        <v/>
      </c>
      <c r="H12" s="71" t="str">
        <f>IF(AND(EXACT(A.KryteriaFormalne[[#This Row],[Nie]],""),EXACT(A.KryteriaFormalne[[#This Row],[Nie dotyczy]],"")),"X","")</f>
        <v>X</v>
      </c>
      <c r="I12" s="72"/>
      <c r="J12" s="57" t="str">
        <f>IF(AND(EXACT(A.KryteriaFormalne[[#This Row],[Tak]],""),EXACT(A.KryteriaFormalne[[#This Row],[Nie dotyczy]],"")),"X","")</f>
        <v>X</v>
      </c>
      <c r="K12" s="72"/>
      <c r="L12" s="57" t="str">
        <f>IF(AND(EXACT(A.KryteriaFormalne[[#This Row],[Tak]],""),EXACT(A.KryteriaFormalne[[#This Row],[Nie]],"")),"X","")</f>
        <v>X</v>
      </c>
      <c r="M12" s="72"/>
    </row>
    <row r="13" spans="1:13" ht="68.25" customHeight="1">
      <c r="A13" s="66">
        <v>8</v>
      </c>
      <c r="B13" s="67" t="s">
        <v>185</v>
      </c>
      <c r="C13" s="67" t="s">
        <v>34</v>
      </c>
      <c r="D13" s="68"/>
      <c r="E13" s="68"/>
      <c r="F13" s="74"/>
      <c r="G13" s="70" t="str">
        <f>IF(OR(EXACT(A.KryteriaFormalne[[#This Row],[Tak]],"X"),EXACT(A.KryteriaFormalne[[#This Row],[Nie dotyczy]],"X")),"X","")</f>
        <v/>
      </c>
      <c r="H13" s="71" t="str">
        <f>IF(AND(EXACT(A.KryteriaFormalne[[#This Row],[Nie]],""),EXACT(A.KryteriaFormalne[[#This Row],[Nie dotyczy]],"")),"X","")</f>
        <v>X</v>
      </c>
      <c r="I13" s="72"/>
      <c r="J13" s="57" t="str">
        <f>IF(AND(EXACT(A.KryteriaFormalne[[#This Row],[Tak]],""),EXACT(A.KryteriaFormalne[[#This Row],[Nie dotyczy]],"")),"X","")</f>
        <v>X</v>
      </c>
      <c r="K13" s="72"/>
      <c r="L13" s="57" t="str">
        <f>IF(AND(EXACT(A.KryteriaFormalne[[#This Row],[Tak]],""),EXACT(A.KryteriaFormalne[[#This Row],[Nie]],"")),"X","")</f>
        <v>X</v>
      </c>
      <c r="M13" s="72"/>
    </row>
    <row r="14" spans="1:13" ht="85.5" customHeight="1">
      <c r="A14" s="66">
        <v>9</v>
      </c>
      <c r="B14" s="67" t="s">
        <v>187</v>
      </c>
      <c r="C14" s="67" t="s">
        <v>35</v>
      </c>
      <c r="D14" s="68"/>
      <c r="E14" s="68"/>
      <c r="F14" s="74"/>
      <c r="G14" s="70" t="str">
        <f>IF(OR(EXACT(A.KryteriaFormalne[[#This Row],[Tak]],"X"),EXACT(A.KryteriaFormalne[[#This Row],[Nie dotyczy]],"X")),"X","")</f>
        <v/>
      </c>
      <c r="H14" s="71" t="str">
        <f>IF(AND(EXACT(A.KryteriaFormalne[[#This Row],[Nie]],""),EXACT(A.KryteriaFormalne[[#This Row],[Nie dotyczy]],"")),"X","")</f>
        <v>X</v>
      </c>
      <c r="I14" s="72"/>
      <c r="J14" s="57" t="str">
        <f>IF(AND(EXACT(A.KryteriaFormalne[[#This Row],[Tak]],""),EXACT(A.KryteriaFormalne[[#This Row],[Nie dotyczy]],"")),"X","")</f>
        <v>X</v>
      </c>
      <c r="K14" s="72"/>
      <c r="L14" s="57" t="str">
        <f>IF(AND(EXACT(A.KryteriaFormalne[[#This Row],[Tak]],""),EXACT(A.KryteriaFormalne[[#This Row],[Nie]],"")),"X","")</f>
        <v>X</v>
      </c>
      <c r="M14" s="72"/>
    </row>
    <row r="15" spans="1:13" ht="96.75" customHeight="1">
      <c r="A15" s="66">
        <v>10</v>
      </c>
      <c r="B15" s="67" t="s">
        <v>36</v>
      </c>
      <c r="C15" s="67" t="s">
        <v>37</v>
      </c>
      <c r="D15" s="68"/>
      <c r="E15" s="68"/>
      <c r="F15" s="74"/>
      <c r="G15" s="70" t="str">
        <f>IF(OR(EXACT(A.KryteriaFormalne[[#This Row],[Tak]],"X"),EXACT(A.KryteriaFormalne[[#This Row],[Nie dotyczy]],"X")),"X","")</f>
        <v/>
      </c>
      <c r="H15" s="71" t="str">
        <f>IF(AND(EXACT(A.KryteriaFormalne[[#This Row],[Nie]],""),EXACT(A.KryteriaFormalne[[#This Row],[Nie dotyczy]],"")),"X","")</f>
        <v>X</v>
      </c>
      <c r="I15" s="72"/>
      <c r="J15" s="57" t="str">
        <f>IF(AND(EXACT(A.KryteriaFormalne[[#This Row],[Tak]],""),EXACT(A.KryteriaFormalne[[#This Row],[Nie dotyczy]],"")),"X","")</f>
        <v>X</v>
      </c>
      <c r="K15" s="72"/>
      <c r="L15" s="57" t="str">
        <f>IF(AND(EXACT(A.KryteriaFormalne[[#This Row],[Tak]],""),EXACT(A.KryteriaFormalne[[#This Row],[Nie]],"")),"X","")</f>
        <v>X</v>
      </c>
      <c r="M15" s="72"/>
    </row>
    <row r="16" spans="1:13" ht="15.75">
      <c r="A16" s="75"/>
      <c r="B16" s="76"/>
      <c r="C16" s="76"/>
      <c r="D16" s="68"/>
      <c r="E16" s="68"/>
      <c r="F16" s="68"/>
      <c r="H16" s="71"/>
      <c r="I16" s="72"/>
      <c r="K16" s="72"/>
      <c r="M16" s="72"/>
    </row>
    <row r="17" spans="1:7" s="60" customFormat="1" ht="15.75">
      <c r="B17" s="77"/>
      <c r="C17" s="78" t="s">
        <v>38</v>
      </c>
      <c r="D17" s="79"/>
      <c r="E17" s="79"/>
      <c r="G17" s="80"/>
    </row>
    <row r="18" spans="1:7" s="60" customFormat="1" ht="19.5" customHeight="1" thickBot="1">
      <c r="B18" s="77"/>
      <c r="D18" s="81" t="s">
        <v>39</v>
      </c>
      <c r="E18" s="82" t="s">
        <v>40</v>
      </c>
      <c r="G18" s="80"/>
    </row>
    <row r="19" spans="1:7" s="60" customFormat="1" ht="15.75">
      <c r="B19" s="60" t="s">
        <v>95</v>
      </c>
      <c r="C19" s="80"/>
      <c r="D19" s="83" t="str">
        <f>IF(AND(OR(EXACT(D6,"X"),EXACT(F6,"X")),OR(EXACT(D7,"X"),EXACT(F7,"X")),OR(EXACT(D8,"X"),EXACT(F8,"X")),OR(EXACT(D9,"X"),EXACT(F9,"X")),OR(EXACT(D10,"X"),EXACT(F10,"X")),OR(EXACT(D11,"X"),EXACT(F11,"X")),OR(EXACT(D12,"X"),EXACT(F12,"X")),OR(EXACT(D13,"X"),EXACT(F13,"X")),OR(EXACT(D14,"X"),EXACT(F14,"X")),OR(EXACT(D15,"X"),EXACT(F15,"X"))),"X"," ")</f>
        <v xml:space="preserve"> </v>
      </c>
      <c r="E19" s="84" t="str">
        <f>IF((LEN(TRIM(CONCATENATE(E6,E7,E8,E9,E10,E11,E12,E13,E14,E15)))&gt;0),"X","")</f>
        <v/>
      </c>
      <c r="G19" s="80"/>
    </row>
    <row r="20" spans="1:7" ht="15.75">
      <c r="A20" s="60"/>
      <c r="B20" s="133"/>
      <c r="C20" s="77"/>
      <c r="D20" s="60"/>
      <c r="E20" s="60"/>
      <c r="F20" s="60"/>
    </row>
    <row r="21" spans="1:7" ht="15.75">
      <c r="A21" s="60"/>
      <c r="B21" s="85"/>
      <c r="C21" s="192" t="s">
        <v>188</v>
      </c>
      <c r="D21" s="60"/>
      <c r="E21" s="60"/>
      <c r="F21" s="60"/>
    </row>
    <row r="22" spans="1:7" ht="15">
      <c r="C22" s="192" t="s">
        <v>189</v>
      </c>
    </row>
  </sheetData>
  <protectedRanges>
    <protectedRange sqref="D18:E18" name="Zakres9"/>
  </protectedRanges>
  <conditionalFormatting sqref="C19">
    <cfRule type="notContainsBlanks" dxfId="56" priority="1">
      <formula>LEN(TRIM(C19))&gt;0</formula>
    </cfRule>
  </conditionalFormatting>
  <dataValidations count="30">
    <dataValidation type="list" allowBlank="1" showInputMessage="1" showErrorMessage="1" sqref="E15:E16" xr:uid="{00000000-0002-0000-0100-000000000000}">
      <formula1>$J$15:$K$15</formula1>
    </dataValidation>
    <dataValidation type="list" allowBlank="1" showInputMessage="1" showErrorMessage="1" sqref="D15:D16" xr:uid="{00000000-0002-0000-0100-000001000000}">
      <formula1>$H$15:$I$15</formula1>
    </dataValidation>
    <dataValidation type="list" allowBlank="1" showInputMessage="1" showErrorMessage="1" sqref="F14" xr:uid="{00000000-0002-0000-0100-000002000000}">
      <formula1>$L$14:$M$14</formula1>
    </dataValidation>
    <dataValidation type="list" allowBlank="1" showInputMessage="1" showErrorMessage="1" sqref="E14" xr:uid="{00000000-0002-0000-0100-000003000000}">
      <formula1>$J$14:$K$14</formula1>
    </dataValidation>
    <dataValidation type="list" allowBlank="1" showInputMessage="1" showErrorMessage="1" sqref="D14" xr:uid="{00000000-0002-0000-0100-000004000000}">
      <formula1>$H$14:$I$14</formula1>
    </dataValidation>
    <dataValidation type="list" allowBlank="1" showInputMessage="1" showErrorMessage="1" sqref="F13" xr:uid="{00000000-0002-0000-0100-000005000000}">
      <formula1>$L$13:$M$13</formula1>
    </dataValidation>
    <dataValidation type="list" allowBlank="1" showInputMessage="1" showErrorMessage="1" sqref="E13" xr:uid="{00000000-0002-0000-0100-000006000000}">
      <formula1>$J$13:$K$13</formula1>
    </dataValidation>
    <dataValidation type="list" allowBlank="1" showInputMessage="1" showErrorMessage="1" sqref="D13" xr:uid="{00000000-0002-0000-0100-000007000000}">
      <formula1>$H$13:$I$13</formula1>
    </dataValidation>
    <dataValidation type="list" allowBlank="1" showInputMessage="1" showErrorMessage="1" sqref="F12" xr:uid="{00000000-0002-0000-0100-000008000000}">
      <formula1>$L$12:$M$12</formula1>
    </dataValidation>
    <dataValidation type="list" allowBlank="1" showInputMessage="1" showErrorMessage="1" sqref="E12" xr:uid="{00000000-0002-0000-0100-000009000000}">
      <formula1>$J$12:$K$12</formula1>
    </dataValidation>
    <dataValidation type="list" allowBlank="1" showInputMessage="1" showErrorMessage="1" sqref="D12" xr:uid="{00000000-0002-0000-0100-00000A000000}">
      <formula1>$H$12:$I$12</formula1>
    </dataValidation>
    <dataValidation type="list" allowBlank="1" showInputMessage="1" showErrorMessage="1" sqref="F11" xr:uid="{00000000-0002-0000-0100-00000B000000}">
      <formula1>$L$11:$M$11</formula1>
    </dataValidation>
    <dataValidation type="list" allowBlank="1" showInputMessage="1" showErrorMessage="1" sqref="E11" xr:uid="{00000000-0002-0000-0100-00000C000000}">
      <formula1>$J$11:$K$11</formula1>
    </dataValidation>
    <dataValidation type="list" allowBlank="1" showInputMessage="1" showErrorMessage="1" sqref="D11" xr:uid="{00000000-0002-0000-0100-00000D000000}">
      <formula1>$H$11:$I$11</formula1>
    </dataValidation>
    <dataValidation type="list" allowBlank="1" showInputMessage="1" showErrorMessage="1" sqref="F10" xr:uid="{00000000-0002-0000-0100-00000E000000}">
      <formula1>$L$10:$M$10</formula1>
    </dataValidation>
    <dataValidation type="list" allowBlank="1" showInputMessage="1" showErrorMessage="1" sqref="E10" xr:uid="{00000000-0002-0000-0100-00000F000000}">
      <formula1>$J$10:$K$10</formula1>
    </dataValidation>
    <dataValidation type="list" allowBlank="1" showInputMessage="1" showErrorMessage="1" sqref="D10" xr:uid="{00000000-0002-0000-0100-000010000000}">
      <formula1>$H$10:$I$10</formula1>
    </dataValidation>
    <dataValidation type="list" allowBlank="1" showInputMessage="1" showErrorMessage="1" sqref="F9" xr:uid="{00000000-0002-0000-0100-000011000000}">
      <formula1>$L$9:$M$9</formula1>
    </dataValidation>
    <dataValidation type="list" allowBlank="1" showInputMessage="1" showErrorMessage="1" sqref="E9" xr:uid="{00000000-0002-0000-0100-000012000000}">
      <formula1>$J$9:$K$9</formula1>
    </dataValidation>
    <dataValidation type="list" allowBlank="1" showInputMessage="1" showErrorMessage="1" sqref="D9" xr:uid="{00000000-0002-0000-0100-000013000000}">
      <formula1>$H$9:$I$9</formula1>
    </dataValidation>
    <dataValidation type="list" allowBlank="1" showInputMessage="1" showErrorMessage="1" sqref="F8" xr:uid="{00000000-0002-0000-0100-000014000000}">
      <formula1>$L$8:$M$8</formula1>
    </dataValidation>
    <dataValidation type="list" allowBlank="1" showInputMessage="1" showErrorMessage="1" sqref="E8" xr:uid="{00000000-0002-0000-0100-000015000000}">
      <formula1>$J$8:$K$8</formula1>
    </dataValidation>
    <dataValidation type="list" allowBlank="1" showInputMessage="1" showErrorMessage="1" sqref="D8" xr:uid="{00000000-0002-0000-0100-000016000000}">
      <formula1>$H$8:$I$8</formula1>
    </dataValidation>
    <dataValidation type="list" allowBlank="1" showInputMessage="1" showErrorMessage="1" sqref="F7" xr:uid="{00000000-0002-0000-0100-000017000000}">
      <formula1>$L$7:$M$7</formula1>
    </dataValidation>
    <dataValidation type="list" allowBlank="1" showInputMessage="1" showErrorMessage="1" sqref="E7" xr:uid="{00000000-0002-0000-0100-000018000000}">
      <formula1>$J$7:$K$7</formula1>
    </dataValidation>
    <dataValidation type="list" allowBlank="1" showInputMessage="1" showErrorMessage="1" sqref="D7" xr:uid="{00000000-0002-0000-0100-000019000000}">
      <formula1>$H$7:$I$7</formula1>
    </dataValidation>
    <dataValidation type="list" allowBlank="1" showInputMessage="1" showErrorMessage="1" sqref="F6" xr:uid="{00000000-0002-0000-0100-00001A000000}">
      <formula1>$L$6:$M$6</formula1>
    </dataValidation>
    <dataValidation type="list" allowBlank="1" showInputMessage="1" showErrorMessage="1" sqref="E6" xr:uid="{00000000-0002-0000-0100-00001B000000}">
      <formula1>$J$6:$K$6</formula1>
    </dataValidation>
    <dataValidation type="list" allowBlank="1" showInputMessage="1" showErrorMessage="1" errorTitle="poprawne zaznaczenie" error="X (dużą literą)" sqref="D6" xr:uid="{00000000-0002-0000-0100-00001C000000}">
      <formula1>$H$6:$I$6</formula1>
    </dataValidation>
    <dataValidation type="list" allowBlank="1" showInputMessage="1" showErrorMessage="1" sqref="F15:F16" xr:uid="{00000000-0002-0000-0100-00001D000000}">
      <formula1>$L$15:$M$15</formula1>
    </dataValidation>
  </dataValidations>
  <pageMargins left="0.23622047244094491" right="0.23622047244094491" top="0.39370078740157483" bottom="0.74803149606299213" header="0.31496062992125984" footer="0.31496062992125984"/>
  <pageSetup paperSize="9" scale="79" fitToHeight="0" orientation="landscape" r:id="rId1"/>
  <headerFooter>
    <oddFooter xml:space="preserve">&amp;C&amp;"-,Standardowy"Strona &amp;P z &amp;N&amp;"Arial,Normalny"
</oddFooter>
  </headerFooter>
  <rowBreaks count="1" manualBreakCount="1">
    <brk id="9" max="5"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3"/>
  <sheetViews>
    <sheetView tabSelected="1" view="pageBreakPreview" zoomScaleNormal="100" zoomScaleSheetLayoutView="100" workbookViewId="0">
      <selection activeCell="R29" sqref="R29"/>
    </sheetView>
  </sheetViews>
  <sheetFormatPr defaultRowHeight="12.75"/>
  <cols>
    <col min="1" max="1" width="9.140625" style="87"/>
    <col min="2" max="2" width="29.5703125" style="57" customWidth="1"/>
    <col min="3" max="3" width="115" style="57" customWidth="1"/>
    <col min="4" max="5" width="9.42578125" style="57" customWidth="1"/>
    <col min="6" max="6" width="14.85546875" style="57" customWidth="1"/>
    <col min="7" max="7" width="16.28515625" style="57" hidden="1" customWidth="1"/>
    <col min="8" max="14" width="9.140625" style="57" hidden="1" customWidth="1"/>
    <col min="15" max="16384" width="9.140625" style="57"/>
  </cols>
  <sheetData>
    <row r="1" spans="1:14">
      <c r="B1" s="88" t="str">
        <f>NagAOC!A18</f>
        <v>Numer ewidencyjny wniosku:</v>
      </c>
      <c r="C1" s="89" t="str">
        <f>[2]NagAOC!B18</f>
        <v xml:space="preserve"> </v>
      </c>
    </row>
    <row r="2" spans="1:14">
      <c r="B2" s="88"/>
      <c r="C2" s="89"/>
    </row>
    <row r="3" spans="1:14" ht="15.75">
      <c r="A3" s="90" t="s">
        <v>41</v>
      </c>
      <c r="B3" s="60"/>
      <c r="C3" s="60"/>
      <c r="D3" s="60"/>
      <c r="E3" s="60"/>
      <c r="F3" s="60"/>
      <c r="G3" s="60"/>
    </row>
    <row r="4" spans="1:14" ht="15.75">
      <c r="A4" s="91" t="s">
        <v>16</v>
      </c>
      <c r="B4" s="60"/>
      <c r="C4" s="60"/>
      <c r="D4" s="60"/>
      <c r="E4" s="60"/>
      <c r="F4" s="60"/>
      <c r="G4" s="60"/>
    </row>
    <row r="5" spans="1:14" ht="13.5" thickBot="1">
      <c r="A5" s="92" t="s">
        <v>11</v>
      </c>
      <c r="B5" s="93" t="s">
        <v>42</v>
      </c>
      <c r="C5" s="93" t="s">
        <v>13</v>
      </c>
      <c r="D5" s="93" t="s">
        <v>17</v>
      </c>
      <c r="E5" s="93" t="s">
        <v>18</v>
      </c>
      <c r="F5" s="94" t="s">
        <v>19</v>
      </c>
      <c r="G5" s="95" t="s">
        <v>20</v>
      </c>
    </row>
    <row r="6" spans="1:14" ht="54.75" customHeight="1">
      <c r="A6" s="96">
        <v>1</v>
      </c>
      <c r="B6" s="97" t="s">
        <v>43</v>
      </c>
      <c r="C6" s="98" t="s">
        <v>44</v>
      </c>
      <c r="D6" s="99"/>
      <c r="E6" s="100"/>
      <c r="F6" s="100"/>
      <c r="G6" s="101" t="str">
        <f>IF(OR(EXACT(B.KryteriaDopOgólne[[#This Row],[Tak]],"X"),EXACT(B.KryteriaDopOgólne[[#This Row],[Nie dotyczy]],"X")),"X","")</f>
        <v/>
      </c>
      <c r="I6" s="71" t="str">
        <f>IF(AND(EXACT(B.KryteriaDopOgólne[[#This Row],[Nie]],""),EXACT(B.KryteriaDopOgólne[[#This Row],[Nie dotyczy]],"")),"X","")</f>
        <v>X</v>
      </c>
      <c r="J6" s="71"/>
      <c r="K6" s="57" t="str">
        <f>IF(AND(EXACT(B.KryteriaDopOgólne[[#This Row],[Tak]],""),EXACT(B.KryteriaDopOgólne[[#This Row],[Nie dotyczy]],"")),"X","")</f>
        <v>X</v>
      </c>
      <c r="L6" s="72"/>
      <c r="M6" s="57" t="str">
        <f>IF(AND(EXACT(B.KryteriaDopOgólne[[#This Row],[Tak]],""),EXACT(B.KryteriaDopOgólne[[#This Row],[Nie]],"")),"X","")</f>
        <v>X</v>
      </c>
      <c r="N6" s="72"/>
    </row>
    <row r="7" spans="1:14" ht="146.25" customHeight="1">
      <c r="A7" s="102">
        <v>2</v>
      </c>
      <c r="B7" s="103" t="s">
        <v>45</v>
      </c>
      <c r="C7" s="104" t="s">
        <v>46</v>
      </c>
      <c r="D7" s="105"/>
      <c r="E7" s="106"/>
      <c r="F7" s="106" t="s">
        <v>47</v>
      </c>
      <c r="G7" s="107" t="str">
        <f>IF(OR(EXACT(B.KryteriaDopOgólne[[#This Row],[Tak]],"X"),EXACT(B.KryteriaDopOgólne[[#This Row],[Nie dotyczy]],"X")),"X","")</f>
        <v/>
      </c>
      <c r="I7" s="71" t="str">
        <f>IF(AND(EXACT(B.KryteriaDopOgólne[[#This Row],[Nie]],""),EXACT(B.KryteriaDopOgólne[[#This Row],[Nie dotyczy]],"")),"X","")</f>
        <v>X</v>
      </c>
      <c r="J7" s="72"/>
      <c r="K7" s="57" t="str">
        <f>IF(AND(EXACT(B.KryteriaDopOgólne[[#This Row],[Tak]],""),EXACT(B.KryteriaDopOgólne[[#This Row],[Nie dotyczy]],"")),"X","")</f>
        <v>X</v>
      </c>
      <c r="L7" s="72"/>
      <c r="M7" s="57" t="str">
        <f>IF(AND(EXACT(B.KryteriaDopOgólne[[#This Row],[Tak]],""),EXACT(B.KryteriaDopOgólne[[#This Row],[Nie]],"")),"X","")</f>
        <v>X</v>
      </c>
      <c r="N7" s="72"/>
    </row>
    <row r="8" spans="1:14" ht="208.5" customHeight="1">
      <c r="A8" s="102">
        <v>3</v>
      </c>
      <c r="B8" s="103" t="s">
        <v>48</v>
      </c>
      <c r="C8" s="104" t="s">
        <v>49</v>
      </c>
      <c r="D8" s="105"/>
      <c r="E8" s="106"/>
      <c r="F8" s="106"/>
      <c r="G8" s="107" t="str">
        <f>IF(OR(EXACT(B.KryteriaDopOgólne[[#This Row],[Tak]],"X"),EXACT(B.KryteriaDopOgólne[[#This Row],[Nie dotyczy]],"X")),"X","")</f>
        <v/>
      </c>
      <c r="I8" s="71" t="str">
        <f>IF(AND(EXACT(B.KryteriaDopOgólne[[#This Row],[Nie]],""),EXACT(B.KryteriaDopOgólne[[#This Row],[Nie dotyczy]],"")),"X","")</f>
        <v>X</v>
      </c>
      <c r="J8" s="72"/>
      <c r="K8" s="57" t="str">
        <f>IF(AND(EXACT(B.KryteriaDopOgólne[[#This Row],[Tak]],""),EXACT(B.KryteriaDopOgólne[[#This Row],[Nie dotyczy]],"")),"X","")</f>
        <v>X</v>
      </c>
      <c r="L8" s="72"/>
      <c r="M8" s="57" t="str">
        <f>IF(AND(EXACT(B.KryteriaDopOgólne[[#This Row],[Tak]],""),EXACT(B.KryteriaDopOgólne[[#This Row],[Nie]],"")),"X","")</f>
        <v>X</v>
      </c>
      <c r="N8" s="72"/>
    </row>
    <row r="9" spans="1:14" ht="102.75" customHeight="1">
      <c r="A9" s="102">
        <v>4</v>
      </c>
      <c r="B9" s="103" t="s">
        <v>50</v>
      </c>
      <c r="C9" s="104" t="s">
        <v>51</v>
      </c>
      <c r="D9" s="105"/>
      <c r="E9" s="106"/>
      <c r="F9" s="106"/>
      <c r="G9" s="107" t="str">
        <f>IF(OR(EXACT(B.KryteriaDopOgólne[[#This Row],[Tak]],"X"),EXACT(B.KryteriaDopOgólne[[#This Row],[Nie dotyczy]],"X")),"X","")</f>
        <v/>
      </c>
      <c r="I9" s="71" t="str">
        <f>IF(AND(EXACT(B.KryteriaDopOgólne[[#This Row],[Nie]],""),EXACT(B.KryteriaDopOgólne[[#This Row],[Nie dotyczy]],"")),"X","")</f>
        <v>X</v>
      </c>
      <c r="J9" s="72"/>
      <c r="K9" s="57" t="str">
        <f>IF(AND(EXACT(B.KryteriaDopOgólne[[#This Row],[Tak]],""),EXACT(B.KryteriaDopOgólne[[#This Row],[Nie dotyczy]],"")),"X","")</f>
        <v>X</v>
      </c>
      <c r="L9" s="72"/>
      <c r="M9" s="57" t="str">
        <f>IF(AND(EXACT(B.KryteriaDopOgólne[[#This Row],[Tak]],""),EXACT(B.KryteriaDopOgólne[[#This Row],[Nie]],"")),"X","")</f>
        <v>X</v>
      </c>
      <c r="N9" s="72"/>
    </row>
    <row r="10" spans="1:14" ht="161.25" customHeight="1">
      <c r="A10" s="102">
        <v>5</v>
      </c>
      <c r="B10" s="103" t="s">
        <v>52</v>
      </c>
      <c r="C10" s="104" t="s">
        <v>53</v>
      </c>
      <c r="D10" s="105"/>
      <c r="E10" s="106"/>
      <c r="F10" s="106"/>
      <c r="G10" s="107" t="str">
        <f>IF(OR(EXACT(B.KryteriaDopOgólne[[#This Row],[Tak]],"X"),EXACT(B.KryteriaDopOgólne[[#This Row],[Nie dotyczy]],"X")),"X","")</f>
        <v/>
      </c>
      <c r="I10" s="71" t="str">
        <f>IF(AND(EXACT(B.KryteriaDopOgólne[[#This Row],[Nie]],""),EXACT(B.KryteriaDopOgólne[[#This Row],[Nie dotyczy]],"")),"X","")</f>
        <v>X</v>
      </c>
      <c r="J10" s="72"/>
      <c r="K10" s="57" t="str">
        <f>IF(AND(EXACT(B.KryteriaDopOgólne[[#This Row],[Tak]],""),EXACT(B.KryteriaDopOgólne[[#This Row],[Nie dotyczy]],"")),"X","")</f>
        <v>X</v>
      </c>
      <c r="L10" s="72"/>
      <c r="M10" s="57" t="str">
        <f>IF(AND(EXACT(B.KryteriaDopOgólne[[#This Row],[Tak]],""),EXACT(B.KryteriaDopOgólne[[#This Row],[Nie]],"")),"X","")</f>
        <v>X</v>
      </c>
      <c r="N10" s="72"/>
    </row>
    <row r="11" spans="1:14" ht="60" customHeight="1">
      <c r="A11" s="102">
        <v>6</v>
      </c>
      <c r="B11" s="103" t="s">
        <v>54</v>
      </c>
      <c r="C11" s="104" t="s">
        <v>55</v>
      </c>
      <c r="D11" s="105"/>
      <c r="E11" s="106"/>
      <c r="F11" s="106"/>
      <c r="G11" s="107" t="str">
        <f>IF(OR(EXACT(B.KryteriaDopOgólne[[#This Row],[Tak]],"X"),EXACT(B.KryteriaDopOgólne[[#This Row],[Nie dotyczy]],"X")),"X","")</f>
        <v/>
      </c>
      <c r="I11" s="71" t="str">
        <f>IF(AND(EXACT(B.KryteriaDopOgólne[[#This Row],[Nie]],""),EXACT(B.KryteriaDopOgólne[[#This Row],[Nie dotyczy]],"")),"X","")</f>
        <v>X</v>
      </c>
      <c r="J11" s="72"/>
      <c r="K11" s="57" t="str">
        <f>IF(AND(EXACT(B.KryteriaDopOgólne[[#This Row],[Tak]],""),EXACT(B.KryteriaDopOgólne[[#This Row],[Nie dotyczy]],"")),"X","")</f>
        <v>X</v>
      </c>
      <c r="L11" s="72"/>
      <c r="M11" s="57" t="str">
        <f>IF(AND(EXACT(B.KryteriaDopOgólne[[#This Row],[Tak]],""),EXACT(B.KryteriaDopOgólne[[#This Row],[Nie]],"")),"X","")</f>
        <v>X</v>
      </c>
      <c r="N11" s="72"/>
    </row>
    <row r="12" spans="1:14" ht="81.75" customHeight="1">
      <c r="A12" s="102">
        <v>7</v>
      </c>
      <c r="B12" s="103" t="s">
        <v>56</v>
      </c>
      <c r="C12" s="104" t="s">
        <v>57</v>
      </c>
      <c r="D12" s="105"/>
      <c r="E12" s="106"/>
      <c r="F12" s="106"/>
      <c r="G12" s="107" t="str">
        <f>IF(OR(EXACT(B.KryteriaDopOgólne[[#This Row],[Tak]],"X"),EXACT(B.KryteriaDopOgólne[[#This Row],[Nie dotyczy]],"X")),"X","")</f>
        <v/>
      </c>
      <c r="I12" s="71" t="str">
        <f>IF(AND(EXACT(B.KryteriaDopOgólne[[#This Row],[Nie]],""),EXACT(B.KryteriaDopOgólne[[#This Row],[Nie dotyczy]],"")),"X","")</f>
        <v>X</v>
      </c>
      <c r="J12" s="72"/>
      <c r="K12" s="57" t="str">
        <f>IF(AND(EXACT(B.KryteriaDopOgólne[[#This Row],[Tak]],""),EXACT(B.KryteriaDopOgólne[[#This Row],[Nie dotyczy]],"")),"X","")</f>
        <v>X</v>
      </c>
      <c r="L12" s="72"/>
      <c r="M12" s="57" t="str">
        <f>IF(AND(EXACT(B.KryteriaDopOgólne[[#This Row],[Tak]],""),EXACT(B.KryteriaDopOgólne[[#This Row],[Nie]],"")),"X","")</f>
        <v>X</v>
      </c>
      <c r="N12" s="72"/>
    </row>
    <row r="13" spans="1:14" ht="144.75" customHeight="1">
      <c r="A13" s="102">
        <v>8</v>
      </c>
      <c r="B13" s="103" t="s">
        <v>183</v>
      </c>
      <c r="C13" s="103" t="s">
        <v>184</v>
      </c>
      <c r="D13" s="105"/>
      <c r="E13" s="106"/>
      <c r="F13" s="106" t="s">
        <v>47</v>
      </c>
      <c r="G13" s="107" t="str">
        <f>IF(OR(EXACT(B.KryteriaDopOgólne[[#This Row],[Tak]],"X"),EXACT(B.KryteriaDopOgólne[[#This Row],[Nie dotyczy]],"X")),"X","")</f>
        <v/>
      </c>
      <c r="I13" s="71" t="str">
        <f>IF(AND(EXACT(B.KryteriaDopOgólne[[#This Row],[Nie]],""),EXACT(B.KryteriaDopOgólne[[#This Row],[Nie dotyczy]],"")),"X","")</f>
        <v>X</v>
      </c>
      <c r="J13" s="72"/>
      <c r="K13" s="57" t="str">
        <f>IF(AND(EXACT(B.KryteriaDopOgólne[[#This Row],[Tak]],""),EXACT(B.KryteriaDopOgólne[[#This Row],[Nie dotyczy]],"")),"X","")</f>
        <v>X</v>
      </c>
      <c r="L13" s="72"/>
      <c r="M13" s="57" t="str">
        <f>IF(AND(EXACT(B.KryteriaDopOgólne[[#This Row],[Tak]],""),EXACT(B.KryteriaDopOgólne[[#This Row],[Nie]],"")),"X","")</f>
        <v>X</v>
      </c>
      <c r="N13" s="72"/>
    </row>
    <row r="14" spans="1:14" ht="245.25" customHeight="1">
      <c r="A14" s="102">
        <v>9</v>
      </c>
      <c r="B14" s="103" t="s">
        <v>58</v>
      </c>
      <c r="C14" s="104" t="s">
        <v>59</v>
      </c>
      <c r="D14" s="105"/>
      <c r="E14" s="106"/>
      <c r="F14" s="106"/>
      <c r="G14" s="107" t="str">
        <f>IF(OR(EXACT(B.KryteriaDopOgólne[[#This Row],[Tak]],"X"),EXACT(B.KryteriaDopOgólne[[#This Row],[Nie dotyczy]],"X")),"X","")</f>
        <v/>
      </c>
      <c r="I14" s="71" t="str">
        <f>IF(AND(EXACT(B.KryteriaDopOgólne[[#This Row],[Nie]],""),EXACT(B.KryteriaDopOgólne[[#This Row],[Nie dotyczy]],"")),"X","")</f>
        <v>X</v>
      </c>
      <c r="J14" s="72"/>
      <c r="K14" s="57" t="str">
        <f>IF(AND(EXACT(B.KryteriaDopOgólne[[#This Row],[Tak]],""),EXACT(B.KryteriaDopOgólne[[#This Row],[Nie dotyczy]],"")),"X","")</f>
        <v>X</v>
      </c>
      <c r="L14" s="72"/>
      <c r="M14" s="57" t="str">
        <f>IF(AND(EXACT(B.KryteriaDopOgólne[[#This Row],[Tak]],""),EXACT(B.KryteriaDopOgólne[[#This Row],[Nie]],"")),"X","")</f>
        <v>X</v>
      </c>
      <c r="N14" s="72"/>
    </row>
    <row r="15" spans="1:14" ht="90.75" customHeight="1">
      <c r="A15" s="102">
        <v>10</v>
      </c>
      <c r="B15" s="103" t="s">
        <v>60</v>
      </c>
      <c r="C15" s="104" t="s">
        <v>61</v>
      </c>
      <c r="D15" s="105"/>
      <c r="E15" s="106"/>
      <c r="F15" s="106"/>
      <c r="G15" s="107" t="str">
        <f>IF(OR(EXACT(B.KryteriaDopOgólne[[#This Row],[Tak]],"X"),EXACT(B.KryteriaDopOgólne[[#This Row],[Nie dotyczy]],"X")),"X","")</f>
        <v/>
      </c>
      <c r="I15" s="71" t="str">
        <f>IF(AND(EXACT(B.KryteriaDopOgólne[[#This Row],[Nie]],""),EXACT(B.KryteriaDopOgólne[[#This Row],[Nie dotyczy]],"")),"X","")</f>
        <v>X</v>
      </c>
      <c r="J15" s="72"/>
      <c r="K15" s="57" t="str">
        <f>IF(AND(EXACT(B.KryteriaDopOgólne[[#This Row],[Tak]],""),EXACT(B.KryteriaDopOgólne[[#This Row],[Nie dotyczy]],"")),"X","")</f>
        <v>X</v>
      </c>
      <c r="L15" s="72"/>
      <c r="M15" s="57" t="str">
        <f>IF(AND(EXACT(B.KryteriaDopOgólne[[#This Row],[Tak]],""),EXACT(B.KryteriaDopOgólne[[#This Row],[Nie]],"")),"X","")</f>
        <v>X</v>
      </c>
      <c r="N15" s="72"/>
    </row>
    <row r="16" spans="1:14" ht="140.25">
      <c r="A16" s="102">
        <v>11</v>
      </c>
      <c r="B16" s="103" t="s">
        <v>62</v>
      </c>
      <c r="C16" s="104" t="s">
        <v>63</v>
      </c>
      <c r="D16" s="105"/>
      <c r="E16" s="106"/>
      <c r="F16" s="106"/>
      <c r="G16" s="107" t="str">
        <f>IF(OR(EXACT(B.KryteriaDopOgólne[[#This Row],[Tak]],"X"),EXACT(B.KryteriaDopOgólne[[#This Row],[Nie dotyczy]],"X")),"X","")</f>
        <v/>
      </c>
      <c r="I16" s="71" t="str">
        <f>IF(AND(EXACT(B.KryteriaDopOgólne[[#This Row],[Nie]],""),EXACT(B.KryteriaDopOgólne[[#This Row],[Nie dotyczy]],"")),"X","")</f>
        <v>X</v>
      </c>
      <c r="J16" s="72"/>
      <c r="K16" s="57" t="str">
        <f>IF(AND(EXACT(B.KryteriaDopOgólne[[#This Row],[Tak]],""),EXACT(B.KryteriaDopOgólne[[#This Row],[Nie dotyczy]],"")),"X","")</f>
        <v>X</v>
      </c>
      <c r="L16" s="72"/>
      <c r="M16" s="57" t="str">
        <f>IF(AND(EXACT(B.KryteriaDopOgólne[[#This Row],[Tak]],""),EXACT(B.KryteriaDopOgólne[[#This Row],[Nie]],"")),"X","")</f>
        <v>X</v>
      </c>
      <c r="N16" s="72"/>
    </row>
    <row r="17" spans="1:14" ht="84" customHeight="1">
      <c r="A17" s="102">
        <v>12</v>
      </c>
      <c r="B17" s="103" t="s">
        <v>64</v>
      </c>
      <c r="C17" s="104" t="s">
        <v>65</v>
      </c>
      <c r="D17" s="105"/>
      <c r="E17" s="106"/>
      <c r="F17" s="106"/>
      <c r="G17" s="107" t="str">
        <f>IF(OR(EXACT(B.KryteriaDopOgólne[[#This Row],[Tak]],"X"),EXACT(B.KryteriaDopOgólne[[#This Row],[Nie dotyczy]],"X")),"X","")</f>
        <v/>
      </c>
      <c r="I17" s="71" t="str">
        <f>IF(AND(EXACT(B.KryteriaDopOgólne[[#This Row],[Nie]],""),EXACT(B.KryteriaDopOgólne[[#This Row],[Nie dotyczy]],"")),"X","")</f>
        <v>X</v>
      </c>
      <c r="J17" s="72"/>
      <c r="K17" s="57" t="str">
        <f>IF(AND(EXACT(B.KryteriaDopOgólne[[#This Row],[Tak]],""),EXACT(B.KryteriaDopOgólne[[#This Row],[Nie dotyczy]],"")),"X","")</f>
        <v>X</v>
      </c>
      <c r="L17" s="72"/>
      <c r="M17" s="57" t="str">
        <f>IF(AND(EXACT(B.KryteriaDopOgólne[[#This Row],[Tak]],""),EXACT(B.KryteriaDopOgólne[[#This Row],[Nie]],"")),"X","")</f>
        <v>X</v>
      </c>
      <c r="N17" s="72"/>
    </row>
    <row r="18" spans="1:14" ht="77.25" customHeight="1">
      <c r="A18" s="108">
        <v>13</v>
      </c>
      <c r="B18" s="109" t="s">
        <v>66</v>
      </c>
      <c r="C18" s="109" t="s">
        <v>67</v>
      </c>
      <c r="D18" s="105"/>
      <c r="E18" s="106"/>
      <c r="F18" s="106"/>
      <c r="G18" s="107" t="str">
        <f>IF(OR(EXACT(B.KryteriaDopOgólne[[#This Row],[Tak]],"X"),EXACT(B.KryteriaDopOgólne[[#This Row],[Nie dotyczy]],"X")),"X","")</f>
        <v/>
      </c>
      <c r="I18" s="71" t="str">
        <f>IF(AND(EXACT(B.KryteriaDopOgólne[[#This Row],[Nie]],""),EXACT(B.KryteriaDopOgólne[[#This Row],[Nie dotyczy]],"")),"X","")</f>
        <v>X</v>
      </c>
      <c r="J18" s="72"/>
      <c r="K18" s="57" t="str">
        <f>IF(AND(EXACT(B.KryteriaDopOgólne[[#This Row],[Tak]],""),EXACT(B.KryteriaDopOgólne[[#This Row],[Nie dotyczy]],"")),"X","")</f>
        <v>X</v>
      </c>
      <c r="L18" s="72"/>
      <c r="M18" s="57" t="str">
        <f>IF(AND(EXACT(B.KryteriaDopOgólne[[#This Row],[Tak]],""),EXACT(B.KryteriaDopOgólne[[#This Row],[Nie]],"")),"X","")</f>
        <v>X</v>
      </c>
      <c r="N18" s="72"/>
    </row>
    <row r="19" spans="1:14">
      <c r="A19" s="110" t="s">
        <v>68</v>
      </c>
      <c r="B19" s="111"/>
      <c r="C19" s="111"/>
      <c r="D19" s="55"/>
      <c r="E19" s="55"/>
      <c r="F19" s="55"/>
      <c r="G19" s="55"/>
    </row>
    <row r="20" spans="1:14" s="116" customFormat="1">
      <c r="A20" s="112"/>
      <c r="B20" s="113" t="str">
        <f>[2]NagAOC!A18</f>
        <v>Numer ewidencyjny wniosku:</v>
      </c>
      <c r="C20" s="114" t="str">
        <f>[2]NagAOC!B18</f>
        <v xml:space="preserve"> </v>
      </c>
      <c r="D20" s="115"/>
      <c r="E20" s="115"/>
      <c r="F20" s="115"/>
      <c r="G20" s="115"/>
    </row>
    <row r="21" spans="1:14" s="116" customFormat="1">
      <c r="A21" s="112"/>
      <c r="B21" s="113"/>
      <c r="C21" s="114"/>
      <c r="D21" s="115"/>
      <c r="E21" s="115"/>
      <c r="F21" s="115"/>
      <c r="G21" s="115"/>
    </row>
    <row r="22" spans="1:14" ht="15.75">
      <c r="A22" s="117" t="s">
        <v>69</v>
      </c>
      <c r="B22" s="111"/>
      <c r="C22" s="111"/>
      <c r="D22" s="55"/>
      <c r="E22" s="55"/>
      <c r="F22" s="55"/>
      <c r="G22" s="55"/>
    </row>
    <row r="23" spans="1:14" ht="15.75">
      <c r="A23" s="118" t="s">
        <v>16</v>
      </c>
      <c r="B23" s="111"/>
      <c r="C23" s="111"/>
      <c r="D23" s="55"/>
      <c r="E23" s="55"/>
      <c r="F23" s="55"/>
      <c r="G23" s="55"/>
    </row>
    <row r="24" spans="1:14" ht="13.5" thickBot="1">
      <c r="A24" s="119" t="s">
        <v>11</v>
      </c>
      <c r="B24" s="120" t="s">
        <v>42</v>
      </c>
      <c r="C24" s="120" t="s">
        <v>13</v>
      </c>
      <c r="D24" s="120" t="s">
        <v>17</v>
      </c>
      <c r="E24" s="120" t="s">
        <v>18</v>
      </c>
      <c r="F24" s="121" t="s">
        <v>19</v>
      </c>
      <c r="G24" s="122" t="s">
        <v>20</v>
      </c>
    </row>
    <row r="25" spans="1:14" ht="42.75">
      <c r="A25" s="123">
        <v>1</v>
      </c>
      <c r="B25" s="124" t="s">
        <v>106</v>
      </c>
      <c r="C25" s="179" t="s">
        <v>116</v>
      </c>
      <c r="D25" s="125"/>
      <c r="E25" s="126"/>
      <c r="F25" s="127"/>
      <c r="G25" s="126" t="str">
        <f>IF(OR(EXACT(B.KryteriaDopSektorowe[[#This Row],[Tak]],"X"),EXACT(B.KryteriaDopSektorowe[[#This Row],[Nie dotyczy]],"X")),"X","")</f>
        <v/>
      </c>
      <c r="I25" s="71" t="str">
        <f>IF(AND(EXACT(B.KryteriaDopSektorowe[[#This Row],[Nie]],""),EXACT(B.KryteriaDopSektorowe[[#This Row],[Nie dotyczy]],"")),"X","")</f>
        <v>X</v>
      </c>
      <c r="J25" s="72"/>
      <c r="K25" s="57" t="str">
        <f>IF(AND(EXACT(B.KryteriaDopSektorowe[[#This Row],[Tak]],""),EXACT(B.KryteriaDopSektorowe[[#This Row],[Nie dotyczy]],"")),"X","")</f>
        <v>X</v>
      </c>
      <c r="L25" s="72"/>
      <c r="M25" s="57" t="str">
        <f>IF(AND(EXACT(B.KryteriaDopSektorowe[[#This Row],[Tak]],""),EXACT(B.KryteriaDopSektorowe[[#This Row],[Nie]],"")),"X","")</f>
        <v>X</v>
      </c>
    </row>
    <row r="26" spans="1:14" ht="92.25" customHeight="1">
      <c r="A26" s="123">
        <v>2</v>
      </c>
      <c r="B26" s="124" t="s">
        <v>107</v>
      </c>
      <c r="C26" s="124" t="s">
        <v>123</v>
      </c>
      <c r="D26" s="125"/>
      <c r="E26" s="126"/>
      <c r="F26" s="126"/>
      <c r="G26" s="126" t="str">
        <f>IF(OR(EXACT(B.KryteriaDopSektorowe[[#This Row],[Tak]],"X"),EXACT(B.KryteriaDopSektorowe[[#This Row],[Nie dotyczy]],"X")),"X","")</f>
        <v/>
      </c>
      <c r="I26" s="71" t="str">
        <f>IF(AND(EXACT(B.KryteriaDopSektorowe[[#This Row],[Nie]],""),EXACT(B.KryteriaDopSektorowe[[#This Row],[Nie dotyczy]],"")),"X","")</f>
        <v>X</v>
      </c>
      <c r="J26" s="72"/>
      <c r="K26" s="57" t="str">
        <f>IF(AND(EXACT(B.KryteriaDopSektorowe[[#This Row],[Tak]],""),EXACT(B.KryteriaDopSektorowe[[#This Row],[Nie dotyczy]],"")),"X","")</f>
        <v>X</v>
      </c>
      <c r="L26" s="72"/>
      <c r="M26" s="57" t="str">
        <f>IF(AND(EXACT(B.KryteriaDopSektorowe[[#This Row],[Tak]],""),EXACT(B.KryteriaDopSektorowe[[#This Row],[Nie]],"")),"X","")</f>
        <v>X</v>
      </c>
    </row>
    <row r="27" spans="1:14" ht="92.25" customHeight="1">
      <c r="A27" s="123">
        <v>3</v>
      </c>
      <c r="B27" s="124" t="s">
        <v>108</v>
      </c>
      <c r="C27" s="124" t="s">
        <v>124</v>
      </c>
      <c r="D27" s="125"/>
      <c r="E27" s="126"/>
      <c r="F27" s="128"/>
      <c r="G27" s="126" t="str">
        <f>IF(OR(EXACT(B.KryteriaDopSektorowe[[#This Row],[Tak]],"X"),EXACT(B.KryteriaDopSektorowe[[#This Row],[Nie dotyczy]],"X")),"X","")</f>
        <v/>
      </c>
      <c r="I27" s="71" t="str">
        <f>IF(AND(EXACT(B.KryteriaDopSektorowe[[#This Row],[Nie]],""),EXACT(B.KryteriaDopSektorowe[[#This Row],[Nie dotyczy]],"")),"X","")</f>
        <v>X</v>
      </c>
      <c r="J27" s="72"/>
      <c r="K27" s="57" t="str">
        <f>IF(AND(EXACT(B.KryteriaDopSektorowe[[#This Row],[Tak]],""),EXACT(B.KryteriaDopSektorowe[[#This Row],[Nie dotyczy]],"")),"X","")</f>
        <v>X</v>
      </c>
      <c r="L27" s="72"/>
      <c r="M27" s="57" t="str">
        <f>IF(AND(EXACT(B.KryteriaDopSektorowe[[#This Row],[Tak]],""),EXACT(B.KryteriaDopSektorowe[[#This Row],[Nie]],"")),"X","")</f>
        <v>X</v>
      </c>
    </row>
    <row r="28" spans="1:14" ht="102">
      <c r="A28" s="123">
        <v>4</v>
      </c>
      <c r="B28" s="124" t="s">
        <v>109</v>
      </c>
      <c r="C28" s="124" t="s">
        <v>125</v>
      </c>
      <c r="D28" s="125"/>
      <c r="E28" s="126"/>
      <c r="F28" s="129"/>
      <c r="G28" s="126" t="str">
        <f>IF(OR(EXACT(B.KryteriaDopSektorowe[[#This Row],[Tak]],"X"),EXACT(B.KryteriaDopSektorowe[[#This Row],[Nie dotyczy]],"X")),"X","")</f>
        <v/>
      </c>
      <c r="I28" s="71" t="str">
        <f>IF(AND(EXACT(B.KryteriaDopSektorowe[[#This Row],[Nie]],""),EXACT(B.KryteriaDopSektorowe[[#This Row],[Nie dotyczy]],"")),"X","")</f>
        <v>X</v>
      </c>
      <c r="J28" s="72"/>
      <c r="K28" s="57" t="str">
        <f>IF(AND(EXACT(B.KryteriaDopSektorowe[[#This Row],[Tak]],""),EXACT(B.KryteriaDopSektorowe[[#This Row],[Nie dotyczy]],"")),"X","")</f>
        <v>X</v>
      </c>
      <c r="L28" s="72"/>
      <c r="M28" s="57" t="str">
        <f>IF(AND(EXACT(B.KryteriaDopSektorowe[[#This Row],[Tak]],""),EXACT(B.KryteriaDopSektorowe[[#This Row],[Nie]],"")),"X","")</f>
        <v>X</v>
      </c>
    </row>
    <row r="29" spans="1:14" ht="409.5" customHeight="1">
      <c r="A29" s="123">
        <v>5</v>
      </c>
      <c r="B29" s="124" t="s">
        <v>110</v>
      </c>
      <c r="C29" s="180" t="s">
        <v>117</v>
      </c>
      <c r="D29" s="125"/>
      <c r="E29" s="126"/>
      <c r="F29" s="126"/>
      <c r="G29" s="126" t="str">
        <f>IF(OR(EXACT(B.KryteriaDopSektorowe[[#This Row],[Tak]],"X"),EXACT(B.KryteriaDopSektorowe[[#This Row],[Nie dotyczy]],"X")),"X","")</f>
        <v/>
      </c>
      <c r="I29" s="71" t="str">
        <f>IF(AND(EXACT(B.KryteriaDopSektorowe[[#This Row],[Nie]],""),EXACT(B.KryteriaDopSektorowe[[#This Row],[Nie dotyczy]],"")),"X","")</f>
        <v>X</v>
      </c>
      <c r="J29" s="72"/>
      <c r="K29" s="57" t="str">
        <f>IF(AND(EXACT(B.KryteriaDopSektorowe[[#This Row],[Tak]],""),EXACT(B.KryteriaDopSektorowe[[#This Row],[Nie dotyczy]],"")),"X","")</f>
        <v>X</v>
      </c>
      <c r="L29" s="72"/>
      <c r="M29" s="57" t="str">
        <f>IF(AND(EXACT(B.KryteriaDopSektorowe[[#This Row],[Tak]],""),EXACT(B.KryteriaDopSektorowe[[#This Row],[Nie]],"")),"X","")</f>
        <v>X</v>
      </c>
    </row>
    <row r="30" spans="1:14" ht="191.25">
      <c r="A30" s="123">
        <v>6</v>
      </c>
      <c r="B30" s="124" t="s">
        <v>111</v>
      </c>
      <c r="C30" s="124" t="s">
        <v>118</v>
      </c>
      <c r="D30" s="125"/>
      <c r="E30" s="126"/>
      <c r="F30" s="126"/>
      <c r="G30" s="126" t="str">
        <f>IF(OR(EXACT(B.KryteriaDopSektorowe[[#This Row],[Tak]],"X"),EXACT(B.KryteriaDopSektorowe[[#This Row],[Nie dotyczy]],"X")),"X","")</f>
        <v/>
      </c>
      <c r="I30" s="71" t="str">
        <f>IF(AND(EXACT(B.KryteriaDopSektorowe[[#This Row],[Nie]],""),EXACT(B.KryteriaDopSektorowe[[#This Row],[Nie dotyczy]],"")),"X","")</f>
        <v>X</v>
      </c>
      <c r="J30" s="72"/>
      <c r="K30" s="57" t="str">
        <f>IF(AND(EXACT(B.KryteriaDopSektorowe[[#This Row],[Tak]],""),EXACT(B.KryteriaDopSektorowe[[#This Row],[Nie dotyczy]],"")),"X","")</f>
        <v>X</v>
      </c>
      <c r="L30" s="72"/>
      <c r="M30" s="57" t="str">
        <f>IF(AND(EXACT(B.KryteriaDopSektorowe[[#This Row],[Tak]],""),EXACT(B.KryteriaDopSektorowe[[#This Row],[Nie]],"")),"X","")</f>
        <v>X</v>
      </c>
    </row>
    <row r="31" spans="1:14" ht="245.25" customHeight="1">
      <c r="A31" s="130">
        <v>7</v>
      </c>
      <c r="B31" s="124" t="s">
        <v>112</v>
      </c>
      <c r="C31" s="124" t="s">
        <v>119</v>
      </c>
      <c r="D31" s="131"/>
      <c r="E31" s="131"/>
      <c r="F31" s="131"/>
      <c r="G31" s="132" t="str">
        <f>IF(OR(EXACT(B.KryteriaDopSektorowe[[#This Row],[Tak]],"X"),EXACT(B.KryteriaDopSektorowe[[#This Row],[Nie dotyczy]],"X")),"X","")</f>
        <v/>
      </c>
    </row>
    <row r="32" spans="1:14" ht="252.75" customHeight="1">
      <c r="A32" s="123">
        <v>8</v>
      </c>
      <c r="B32" s="124" t="s">
        <v>113</v>
      </c>
      <c r="C32" s="124" t="s">
        <v>120</v>
      </c>
      <c r="D32" s="126"/>
      <c r="E32" s="126"/>
      <c r="F32" s="126"/>
      <c r="G32" s="178" t="str">
        <f>IF(OR(EXACT(B.KryteriaDopSektorowe[[#This Row],[Tak]],"X"),EXACT(B.KryteriaDopSektorowe[[#This Row],[Nie dotyczy]],"X")),"X","")</f>
        <v/>
      </c>
    </row>
    <row r="33" spans="1:12" ht="155.25" customHeight="1">
      <c r="A33" s="123">
        <v>9</v>
      </c>
      <c r="B33" s="124" t="s">
        <v>114</v>
      </c>
      <c r="C33" s="124" t="s">
        <v>121</v>
      </c>
      <c r="D33" s="126"/>
      <c r="E33" s="126"/>
      <c r="F33" s="126"/>
      <c r="G33" s="178" t="str">
        <f>IF(OR(EXACT(B.KryteriaDopSektorowe[[#This Row],[Tak]],"X"),EXACT(B.KryteriaDopSektorowe[[#This Row],[Nie dotyczy]],"X")),"X","")</f>
        <v/>
      </c>
    </row>
    <row r="34" spans="1:12" ht="49.5" customHeight="1">
      <c r="A34" s="123">
        <v>10</v>
      </c>
      <c r="B34" s="124" t="s">
        <v>115</v>
      </c>
      <c r="C34" s="124" t="s">
        <v>122</v>
      </c>
      <c r="D34" s="126"/>
      <c r="E34" s="126"/>
      <c r="F34" s="126"/>
      <c r="G34" s="178" t="str">
        <f>IF(OR(EXACT(B.KryteriaDopSektorowe[[#This Row],[Tak]],"X"),EXACT(B.KryteriaDopSektorowe[[#This Row],[Nie dotyczy]],"X")),"X","")</f>
        <v/>
      </c>
    </row>
    <row r="35" spans="1:12">
      <c r="A35" s="110" t="s">
        <v>68</v>
      </c>
    </row>
    <row r="36" spans="1:12" s="116" customFormat="1">
      <c r="A36" s="112"/>
      <c r="B36" s="88" t="str">
        <f>[2]NagAOC!A18</f>
        <v>Numer ewidencyjny wniosku:</v>
      </c>
      <c r="C36" s="133" t="str">
        <f>[2]NagAOC!B18</f>
        <v xml:space="preserve"> </v>
      </c>
    </row>
    <row r="37" spans="1:12">
      <c r="A37" s="110"/>
    </row>
    <row r="38" spans="1:12" ht="15.75">
      <c r="B38" s="134" t="s">
        <v>11</v>
      </c>
      <c r="C38" s="135" t="s">
        <v>70</v>
      </c>
      <c r="D38" s="136" t="s">
        <v>17</v>
      </c>
      <c r="E38" s="137" t="s">
        <v>18</v>
      </c>
    </row>
    <row r="39" spans="1:12" ht="15.75">
      <c r="B39" s="138" t="s">
        <v>71</v>
      </c>
      <c r="C39" s="139" t="s">
        <v>72</v>
      </c>
      <c r="D39" s="140"/>
      <c r="E39" s="141"/>
      <c r="I39" s="71" t="str">
        <f>IF(EXACT(B.WynikDopuszczenia[[#This Row],[Nie]],""),"X","")</f>
        <v>X</v>
      </c>
      <c r="J39" s="72"/>
      <c r="K39" s="57" t="str">
        <f>IF(EXACT(B.WynikDopuszczenia[[#This Row],[Tak]],""),"X","")</f>
        <v>X</v>
      </c>
      <c r="L39" s="72"/>
    </row>
    <row r="40" spans="1:12" ht="15.75">
      <c r="B40" s="138" t="s">
        <v>73</v>
      </c>
      <c r="C40" s="139" t="s">
        <v>74</v>
      </c>
      <c r="D40" s="141" t="str">
        <f>IF((LEN(TRIM(CONCATENATE(E6,E7,E8,E9,E10,E11,E12,E13,E14,E15,E16,E17,E18)))&gt;=1),"X","")</f>
        <v/>
      </c>
      <c r="E40" s="141" t="str">
        <f>IF(AND(OR(EXACT(D6,"X"),EXACT(F6,"X")),OR(EXACT(D7,"X"),EXACT(F7,"X")),OR(EXACT(D8,"X"),EXACT(F8,"X")),OR(EXACT(D9,"X"),EXACT(F9,"X")),OR(EXACT(D10,"X"),EXACT(F10,"X")),OR(EXACT(D11,"X"),EXACT(F11,"X")),OR(EXACT(D12,"X"),EXACT(F12,"X")),OR(EXACT(D13,"X"),EXACT(F13,"X")),OR(EXACT(D14,"X"),EXACT(F14,"X")),OR(EXACT(D15,"X"),EXACT(F15,"X")),OR(EXACT(D16,"X"),EXACT(F16,"X")),OR(EXACT(D17,"X"),EXACT(F17,"X")),OR(EXACT(D18,"X"),EXACT(F18,"X")),OR(EXACT(D19,"X"),EXACT(F19,"X"))),"X"," ")</f>
        <v xml:space="preserve"> </v>
      </c>
      <c r="H40" s="116"/>
    </row>
    <row r="41" spans="1:12" ht="15.75">
      <c r="B41" s="142" t="s">
        <v>75</v>
      </c>
      <c r="C41" s="143" t="s">
        <v>76</v>
      </c>
      <c r="D41" s="144" t="str">
        <f>IF((LEN(TRIM(CONCATENATE(E25,E26,E27,E28,E29,E30)))&gt;0),"X","")</f>
        <v/>
      </c>
      <c r="E41" s="144" t="str">
        <f>IF(AND(OR(EXACT(D25,"X"),EXACT(F25,"X")),OR(EXACT(D26,"X"),EXACT(F26,"X")),OR(EXACT(D27,"X"),EXACT(F27,"X")),OR(EXACT(D28,"X"),EXACT(F28,"X")),OR(EXACT(D29,"X"),EXACT(F29,"X")),OR(EXACT(D30,"X"),EXACT(F30,"X"))),"X"," ")</f>
        <v xml:space="preserve"> </v>
      </c>
    </row>
    <row r="67" spans="1:3" ht="18.75">
      <c r="A67" s="145"/>
      <c r="B67" s="60" t="s">
        <v>95</v>
      </c>
      <c r="C67" s="192" t="s">
        <v>188</v>
      </c>
    </row>
    <row r="68" spans="1:3" ht="15">
      <c r="B68" s="133"/>
      <c r="C68" s="192" t="s">
        <v>189</v>
      </c>
    </row>
    <row r="69" spans="1:3" ht="15.75">
      <c r="B69" s="146"/>
      <c r="C69" s="147"/>
    </row>
    <row r="72" spans="1:3">
      <c r="A72" s="148"/>
    </row>
    <row r="73" spans="1:3">
      <c r="A73" s="149"/>
    </row>
  </sheetData>
  <sheetProtection formatCells="0" formatColumns="0" formatRows="0" insertColumns="0" insertRows="0" insertHyperlinks="0" deleteColumns="0" deleteRows="0" selectLockedCells="1" sort="0" autoFilter="0" pivotTables="0" selectUnlockedCells="1"/>
  <protectedRanges>
    <protectedRange sqref="B69:C69" name="Rozstęp1_1"/>
    <protectedRange sqref="B20:C21" name="Rozstęp1_1_1"/>
  </protectedRanges>
  <conditionalFormatting sqref="C37">
    <cfRule type="notContainsBlanks" dxfId="41" priority="1">
      <formula>LEN(TRIM(C37))&gt;0</formula>
    </cfRule>
  </conditionalFormatting>
  <dataValidations count="59">
    <dataValidation type="list" allowBlank="1" showInputMessage="1" showErrorMessage="1" sqref="D6" xr:uid="{00000000-0002-0000-0200-000000000000}">
      <formula1>$I6:$J$6</formula1>
    </dataValidation>
    <dataValidation type="list" allowBlank="1" showInputMessage="1" showErrorMessage="1" sqref="E30" xr:uid="{00000000-0002-0000-0200-000001000000}">
      <formula1>$K$30:$L$30</formula1>
    </dataValidation>
    <dataValidation type="list" allowBlank="1" showInputMessage="1" showErrorMessage="1" sqref="D30" xr:uid="{00000000-0002-0000-0200-000002000000}">
      <formula1>$I$30:$J$30</formula1>
    </dataValidation>
    <dataValidation type="list" allowBlank="1" showInputMessage="1" showErrorMessage="1" sqref="F29" xr:uid="{00000000-0002-0000-0200-000003000000}">
      <formula1>$M$29:$N$29</formula1>
    </dataValidation>
    <dataValidation type="list" allowBlank="1" showInputMessage="1" showErrorMessage="1" sqref="E29" xr:uid="{00000000-0002-0000-0200-000004000000}">
      <formula1>$K$29:$L$29</formula1>
    </dataValidation>
    <dataValidation type="list" allowBlank="1" showInputMessage="1" showErrorMessage="1" sqref="D29" xr:uid="{00000000-0002-0000-0200-000005000000}">
      <formula1>$I$29:$J$29</formula1>
    </dataValidation>
    <dataValidation type="list" allowBlank="1" showInputMessage="1" showErrorMessage="1" sqref="F28" xr:uid="{00000000-0002-0000-0200-000006000000}">
      <formula1>$M$28:$N$28</formula1>
    </dataValidation>
    <dataValidation type="list" allowBlank="1" showInputMessage="1" showErrorMessage="1" sqref="E28" xr:uid="{00000000-0002-0000-0200-000007000000}">
      <formula1>$K$28:$L$28</formula1>
    </dataValidation>
    <dataValidation type="list" allowBlank="1" showInputMessage="1" showErrorMessage="1" sqref="D28" xr:uid="{00000000-0002-0000-0200-000008000000}">
      <formula1>$I$28:$J$28</formula1>
    </dataValidation>
    <dataValidation type="list" allowBlank="1" showInputMessage="1" showErrorMessage="1" sqref="F27" xr:uid="{00000000-0002-0000-0200-000009000000}">
      <formula1>$M$27:$N$27</formula1>
    </dataValidation>
    <dataValidation type="list" allowBlank="1" showInputMessage="1" showErrorMessage="1" sqref="E27" xr:uid="{00000000-0002-0000-0200-00000A000000}">
      <formula1>$K$27:$L$27</formula1>
    </dataValidation>
    <dataValidation type="list" allowBlank="1" showInputMessage="1" showErrorMessage="1" sqref="D27" xr:uid="{00000000-0002-0000-0200-00000B000000}">
      <formula1>$I$27:$J$27</formula1>
    </dataValidation>
    <dataValidation type="list" allowBlank="1" showInputMessage="1" showErrorMessage="1" sqref="F26" xr:uid="{00000000-0002-0000-0200-00000C000000}">
      <formula1>$M$26:$N$26</formula1>
    </dataValidation>
    <dataValidation type="list" allowBlank="1" showInputMessage="1" showErrorMessage="1" sqref="E26" xr:uid="{00000000-0002-0000-0200-00000D000000}">
      <formula1>$K$26:$L$26</formula1>
    </dataValidation>
    <dataValidation type="list" allowBlank="1" showInputMessage="1" showErrorMessage="1" sqref="D26" xr:uid="{00000000-0002-0000-0200-00000E000000}">
      <formula1>$I$26:$J$26</formula1>
    </dataValidation>
    <dataValidation type="list" allowBlank="1" showInputMessage="1" showErrorMessage="1" sqref="F25" xr:uid="{00000000-0002-0000-0200-00000F000000}">
      <formula1>$M$25:$N$25</formula1>
    </dataValidation>
    <dataValidation type="list" allowBlank="1" showInputMessage="1" showErrorMessage="1" sqref="E25" xr:uid="{00000000-0002-0000-0200-000010000000}">
      <formula1>$K$25:$L$25</formula1>
    </dataValidation>
    <dataValidation type="list" allowBlank="1" showInputMessage="1" showErrorMessage="1" sqref="D25" xr:uid="{00000000-0002-0000-0200-000011000000}">
      <formula1>$I$25:$J$25</formula1>
    </dataValidation>
    <dataValidation type="list" allowBlank="1" showInputMessage="1" showErrorMessage="1" sqref="F18" xr:uid="{00000000-0002-0000-0200-000012000000}">
      <formula1>$M$18:$N$18</formula1>
    </dataValidation>
    <dataValidation type="list" allowBlank="1" showInputMessage="1" showErrorMessage="1" sqref="E18" xr:uid="{00000000-0002-0000-0200-000013000000}">
      <formula1>$K$18:$L$18</formula1>
    </dataValidation>
    <dataValidation type="list" allowBlank="1" showInputMessage="1" showErrorMessage="1" sqref="F17" xr:uid="{00000000-0002-0000-0200-000014000000}">
      <formula1>$M$17:$N$17</formula1>
    </dataValidation>
    <dataValidation type="list" allowBlank="1" showInputMessage="1" showErrorMessage="1" sqref="E17" xr:uid="{00000000-0002-0000-0200-000015000000}">
      <formula1>$K$17:$L$17</formula1>
    </dataValidation>
    <dataValidation type="list" allowBlank="1" showInputMessage="1" showErrorMessage="1" sqref="D17" xr:uid="{00000000-0002-0000-0200-000016000000}">
      <formula1>$I$17:$J$17</formula1>
    </dataValidation>
    <dataValidation type="list" allowBlank="1" showInputMessage="1" showErrorMessage="1" sqref="F16" xr:uid="{00000000-0002-0000-0200-000017000000}">
      <formula1>$M$16:$N$16</formula1>
    </dataValidation>
    <dataValidation type="list" allowBlank="1" showInputMessage="1" showErrorMessage="1" sqref="E16" xr:uid="{00000000-0002-0000-0200-000018000000}">
      <formula1>$K$16:$L$16</formula1>
    </dataValidation>
    <dataValidation type="list" allowBlank="1" showInputMessage="1" showErrorMessage="1" sqref="D16" xr:uid="{00000000-0002-0000-0200-000019000000}">
      <formula1>$I$16:$J$16</formula1>
    </dataValidation>
    <dataValidation type="list" allowBlank="1" showInputMessage="1" showErrorMessage="1" sqref="F15" xr:uid="{00000000-0002-0000-0200-00001A000000}">
      <formula1>$M$15:$N$15</formula1>
    </dataValidation>
    <dataValidation type="list" allowBlank="1" showInputMessage="1" showErrorMessage="1" sqref="E15" xr:uid="{00000000-0002-0000-0200-00001B000000}">
      <formula1>$K$15:$L$15</formula1>
    </dataValidation>
    <dataValidation type="list" allowBlank="1" showInputMessage="1" showErrorMessage="1" sqref="D15" xr:uid="{00000000-0002-0000-0200-00001C000000}">
      <formula1>$I$15:$J$15</formula1>
    </dataValidation>
    <dataValidation type="list" allowBlank="1" showInputMessage="1" showErrorMessage="1" sqref="F14" xr:uid="{00000000-0002-0000-0200-00001D000000}">
      <formula1>$M$14:$N$14</formula1>
    </dataValidation>
    <dataValidation type="list" allowBlank="1" showInputMessage="1" showErrorMessage="1" sqref="E14" xr:uid="{00000000-0002-0000-0200-00001E000000}">
      <formula1>$K$14:$L$14</formula1>
    </dataValidation>
    <dataValidation type="list" allowBlank="1" showInputMessage="1" showErrorMessage="1" sqref="D14" xr:uid="{00000000-0002-0000-0200-00001F000000}">
      <formula1>$I$14:$J$14</formula1>
    </dataValidation>
    <dataValidation type="list" allowBlank="1" showInputMessage="1" showErrorMessage="1" sqref="F13" xr:uid="{00000000-0002-0000-0200-000020000000}">
      <formula1>$M$13:$N$13</formula1>
    </dataValidation>
    <dataValidation type="list" allowBlank="1" showInputMessage="1" showErrorMessage="1" sqref="E13" xr:uid="{00000000-0002-0000-0200-000021000000}">
      <formula1>$K$13:$L$13</formula1>
    </dataValidation>
    <dataValidation type="list" allowBlank="1" showInputMessage="1" showErrorMessage="1" sqref="D13" xr:uid="{00000000-0002-0000-0200-000022000000}">
      <formula1>$I$13:$J$13</formula1>
    </dataValidation>
    <dataValidation type="list" allowBlank="1" showInputMessage="1" showErrorMessage="1" sqref="F12" xr:uid="{00000000-0002-0000-0200-000023000000}">
      <formula1>$M$12:$N$12</formula1>
    </dataValidation>
    <dataValidation type="list" allowBlank="1" showInputMessage="1" showErrorMessage="1" sqref="E12" xr:uid="{00000000-0002-0000-0200-000024000000}">
      <formula1>$K$12:$L$12</formula1>
    </dataValidation>
    <dataValidation type="list" allowBlank="1" showInputMessage="1" showErrorMessage="1" sqref="D12" xr:uid="{00000000-0002-0000-0200-000025000000}">
      <formula1>$I$12:$J$12</formula1>
    </dataValidation>
    <dataValidation type="list" allowBlank="1" showInputMessage="1" showErrorMessage="1" sqref="F11" xr:uid="{00000000-0002-0000-0200-000026000000}">
      <formula1>$M$11:$N$11</formula1>
    </dataValidation>
    <dataValidation type="list" allowBlank="1" showInputMessage="1" showErrorMessage="1" sqref="E11" xr:uid="{00000000-0002-0000-0200-000027000000}">
      <formula1>$K$11:$L$11</formula1>
    </dataValidation>
    <dataValidation type="list" allowBlank="1" showInputMessage="1" showErrorMessage="1" sqref="D11" xr:uid="{00000000-0002-0000-0200-000028000000}">
      <formula1>$I$11:$J$11</formula1>
    </dataValidation>
    <dataValidation type="list" allowBlank="1" showInputMessage="1" showErrorMessage="1" sqref="F10" xr:uid="{00000000-0002-0000-0200-000029000000}">
      <formula1>$M$10:$N$10</formula1>
    </dataValidation>
    <dataValidation type="list" allowBlank="1" showInputMessage="1" showErrorMessage="1" sqref="E10" xr:uid="{00000000-0002-0000-0200-00002A000000}">
      <formula1>" =$J$8:$K$8"</formula1>
    </dataValidation>
    <dataValidation type="list" allowBlank="1" showInputMessage="1" showErrorMessage="1" sqref="D10" xr:uid="{00000000-0002-0000-0200-00002B000000}">
      <formula1>$I$10:$J$10</formula1>
    </dataValidation>
    <dataValidation type="list" allowBlank="1" showInputMessage="1" showErrorMessage="1" sqref="F9" xr:uid="{00000000-0002-0000-0200-00002C000000}">
      <formula1>$M$9:$N$9</formula1>
    </dataValidation>
    <dataValidation type="list" allowBlank="1" showInputMessage="1" showErrorMessage="1" sqref="E9" xr:uid="{00000000-0002-0000-0200-00002D000000}">
      <formula1>$K$9:$L$9</formula1>
    </dataValidation>
    <dataValidation type="list" allowBlank="1" showInputMessage="1" showErrorMessage="1" sqref="D9" xr:uid="{00000000-0002-0000-0200-00002E000000}">
      <formula1>$I$9:$J$9</formula1>
    </dataValidation>
    <dataValidation type="list" allowBlank="1" showInputMessage="1" showErrorMessage="1" sqref="F8" xr:uid="{00000000-0002-0000-0200-00002F000000}">
      <formula1>$M$8:$N$8</formula1>
    </dataValidation>
    <dataValidation type="list" allowBlank="1" showInputMessage="1" showErrorMessage="1" sqref="E8" xr:uid="{00000000-0002-0000-0200-000030000000}">
      <formula1>$K$8:$L$8</formula1>
    </dataValidation>
    <dataValidation type="list" allowBlank="1" showInputMessage="1" showErrorMessage="1" sqref="D8" xr:uid="{00000000-0002-0000-0200-000031000000}">
      <formula1>$I$8:$J$8</formula1>
    </dataValidation>
    <dataValidation type="list" allowBlank="1" showInputMessage="1" showErrorMessage="1" sqref="F6" xr:uid="{00000000-0002-0000-0200-000032000000}">
      <formula1>$M$6:$N$6</formula1>
    </dataValidation>
    <dataValidation type="list" allowBlank="1" showInputMessage="1" showErrorMessage="1" sqref="D7" xr:uid="{00000000-0002-0000-0200-000033000000}">
      <formula1>$I$7:$J$7</formula1>
    </dataValidation>
    <dataValidation type="list" allowBlank="1" showInputMessage="1" showErrorMessage="1" sqref="F7" xr:uid="{00000000-0002-0000-0200-000034000000}">
      <formula1>$M$7:$N$7</formula1>
    </dataValidation>
    <dataValidation type="list" allowBlank="1" showInputMessage="1" showErrorMessage="1" sqref="E7" xr:uid="{00000000-0002-0000-0200-000035000000}">
      <formula1>$K$7:$L$7</formula1>
    </dataValidation>
    <dataValidation type="list" allowBlank="1" showInputMessage="1" showErrorMessage="1" sqref="E6" xr:uid="{00000000-0002-0000-0200-000036000000}">
      <formula1>$K$6:$L$6</formula1>
    </dataValidation>
    <dataValidation type="list" allowBlank="1" showInputMessage="1" showErrorMessage="1" sqref="D18" xr:uid="{00000000-0002-0000-0200-000037000000}">
      <formula1>$I$18:$J$18</formula1>
    </dataValidation>
    <dataValidation type="list" allowBlank="1" showInputMessage="1" showErrorMessage="1" sqref="E39" xr:uid="{00000000-0002-0000-0200-000038000000}">
      <formula1>$K$39:$L$39</formula1>
    </dataValidation>
    <dataValidation type="list" allowBlank="1" showInputMessage="1" showErrorMessage="1" sqref="D39" xr:uid="{00000000-0002-0000-0200-000039000000}">
      <formula1>$I$39:$J$39</formula1>
    </dataValidation>
    <dataValidation type="list" allowBlank="1" showInputMessage="1" showErrorMessage="1" sqref="F30" xr:uid="{00000000-0002-0000-0200-00003A000000}">
      <formula1>$M$30:$N$30</formula1>
    </dataValidation>
  </dataValidations>
  <pageMargins left="0.70866141732283472" right="0.70866141732283472" top="0.39370078740157483" bottom="0.74803149606299213" header="0.31496062992125984" footer="0.31496062992125984"/>
  <pageSetup paperSize="9" scale="69" fitToHeight="0" orientation="landscape" r:id="rId1"/>
  <headerFooter>
    <oddFooter xml:space="preserve">&amp;C&amp;"-,Standardowy"Strona &amp;P z &amp;N&amp;"Arial,Normalny"
</oddFooter>
  </headerFooter>
  <rowBreaks count="2" manualBreakCount="2">
    <brk id="19" max="5" man="1"/>
    <brk id="35" max="5" man="1"/>
  </rowBreaks>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1"/>
  <sheetViews>
    <sheetView zoomScaleNormal="100" zoomScaleSheetLayoutView="75" workbookViewId="0">
      <selection activeCell="H6" sqref="H6"/>
    </sheetView>
  </sheetViews>
  <sheetFormatPr defaultRowHeight="15"/>
  <cols>
    <col min="1" max="1" width="9.140625" style="151"/>
    <col min="2" max="2" width="48.85546875" style="151" customWidth="1"/>
    <col min="3" max="3" width="11.5703125" style="151" customWidth="1"/>
    <col min="4" max="5" width="9.140625" style="151"/>
    <col min="6" max="6" width="20.28515625" style="151" customWidth="1"/>
    <col min="7" max="7" width="18.42578125" style="151" customWidth="1"/>
    <col min="8" max="8" width="25.140625" style="151" customWidth="1"/>
    <col min="9" max="16384" width="9.140625" style="151"/>
  </cols>
  <sheetData>
    <row r="1" spans="1:12" ht="15.75">
      <c r="A1" s="60"/>
      <c r="B1" s="174" t="str">
        <f>NagAOC!A18</f>
        <v>Numer ewidencyjny wniosku:</v>
      </c>
      <c r="C1" s="174" t="str">
        <f>NagAOC!B18</f>
        <v xml:space="preserve"> </v>
      </c>
      <c r="D1" s="60"/>
      <c r="E1" s="60"/>
      <c r="F1" s="60"/>
      <c r="G1" s="60"/>
      <c r="H1" s="60"/>
    </row>
    <row r="2" spans="1:12" ht="15.75">
      <c r="A2" s="60"/>
      <c r="B2" s="152"/>
      <c r="C2" s="58"/>
      <c r="D2" s="60"/>
      <c r="E2" s="60"/>
      <c r="F2" s="60"/>
      <c r="G2" s="60"/>
      <c r="H2" s="60"/>
    </row>
    <row r="3" spans="1:12" ht="15.75">
      <c r="A3" s="90" t="s">
        <v>77</v>
      </c>
    </row>
    <row r="4" spans="1:12" ht="16.5" thickBot="1">
      <c r="A4" s="90" t="s">
        <v>78</v>
      </c>
    </row>
    <row r="5" spans="1:12" ht="48.75" thickTop="1" thickBot="1">
      <c r="A5" s="153" t="s">
        <v>11</v>
      </c>
      <c r="B5" s="154" t="s">
        <v>79</v>
      </c>
      <c r="C5" s="154" t="s">
        <v>80</v>
      </c>
      <c r="D5" s="154" t="s">
        <v>81</v>
      </c>
      <c r="E5" s="154" t="s">
        <v>82</v>
      </c>
      <c r="F5" s="154" t="s">
        <v>83</v>
      </c>
      <c r="G5" s="154" t="s">
        <v>84</v>
      </c>
      <c r="H5" s="155" t="s">
        <v>85</v>
      </c>
    </row>
    <row r="6" spans="1:12" ht="44.25" customHeight="1" thickBot="1">
      <c r="A6" s="156" t="s">
        <v>71</v>
      </c>
      <c r="B6" s="181" t="s">
        <v>100</v>
      </c>
      <c r="C6" s="159" t="s">
        <v>88</v>
      </c>
      <c r="D6" s="159">
        <v>3</v>
      </c>
      <c r="E6" s="159">
        <v>9</v>
      </c>
      <c r="F6" s="177"/>
      <c r="G6" s="177">
        <f>C.KryteriaPunktowe[[#This Row],[Liczba uzyskanych punktów (przed zważeniem)]]*C.KryteriaPunktowe[[#This Row],[Waga]]</f>
        <v>0</v>
      </c>
      <c r="H6" s="157"/>
    </row>
    <row r="7" spans="1:12" ht="30.75" customHeight="1" thickBot="1">
      <c r="A7" s="158" t="s">
        <v>73</v>
      </c>
      <c r="B7" s="181" t="s">
        <v>101</v>
      </c>
      <c r="C7" s="159" t="s">
        <v>88</v>
      </c>
      <c r="D7" s="159">
        <v>3</v>
      </c>
      <c r="E7" s="159">
        <v>9</v>
      </c>
      <c r="F7" s="159"/>
      <c r="G7" s="177">
        <f>C.KryteriaPunktowe[[#This Row],[Liczba uzyskanych punktów (przed zważeniem)]]*C.KryteriaPunktowe[[#This Row],[Waga]]</f>
        <v>0</v>
      </c>
      <c r="H7" s="160"/>
    </row>
    <row r="8" spans="1:12" ht="35.25" customHeight="1" thickBot="1">
      <c r="A8" s="158" t="s">
        <v>75</v>
      </c>
      <c r="B8" s="181" t="s">
        <v>102</v>
      </c>
      <c r="C8" s="159" t="s">
        <v>88</v>
      </c>
      <c r="D8" s="159">
        <v>2</v>
      </c>
      <c r="E8" s="159">
        <v>6</v>
      </c>
      <c r="F8" s="159"/>
      <c r="G8" s="177">
        <f>C.KryteriaPunktowe[[#This Row],[Liczba uzyskanych punktów (przed zważeniem)]]*C.KryteriaPunktowe[[#This Row],[Waga]]</f>
        <v>0</v>
      </c>
      <c r="H8" s="160"/>
    </row>
    <row r="9" spans="1:12" ht="34.5" customHeight="1" thickBot="1">
      <c r="A9" s="158" t="s">
        <v>86</v>
      </c>
      <c r="B9" s="181" t="s">
        <v>103</v>
      </c>
      <c r="C9" s="159" t="s">
        <v>88</v>
      </c>
      <c r="D9" s="159">
        <v>2</v>
      </c>
      <c r="E9" s="159">
        <v>6</v>
      </c>
      <c r="F9" s="159"/>
      <c r="G9" s="177">
        <f>C.KryteriaPunktowe[[#This Row],[Liczba uzyskanych punktów (przed zważeniem)]]*C.KryteriaPunktowe[[#This Row],[Waga]]</f>
        <v>0</v>
      </c>
      <c r="H9" s="160"/>
    </row>
    <row r="10" spans="1:12" ht="48" customHeight="1" thickBot="1">
      <c r="A10" s="158" t="s">
        <v>87</v>
      </c>
      <c r="B10" s="181" t="s">
        <v>126</v>
      </c>
      <c r="C10" s="159" t="s">
        <v>133</v>
      </c>
      <c r="D10" s="159">
        <v>3</v>
      </c>
      <c r="E10" s="159">
        <v>9</v>
      </c>
      <c r="F10" s="159"/>
      <c r="G10" s="177">
        <f>C.KryteriaPunktowe[[#This Row],[Liczba uzyskanych punktów (przed zważeniem)]]*C.KryteriaPunktowe[[#This Row],[Waga]]</f>
        <v>0</v>
      </c>
      <c r="H10" s="160"/>
    </row>
    <row r="11" spans="1:12" ht="48.75" customHeight="1" thickBot="1">
      <c r="A11" s="158" t="s">
        <v>89</v>
      </c>
      <c r="B11" s="181" t="s">
        <v>127</v>
      </c>
      <c r="C11" s="159" t="s">
        <v>134</v>
      </c>
      <c r="D11" s="159">
        <v>6</v>
      </c>
      <c r="E11" s="159">
        <v>6</v>
      </c>
      <c r="F11" s="159"/>
      <c r="G11" s="177">
        <f>C.KryteriaPunktowe[[#This Row],[Liczba uzyskanych punktów (przed zważeniem)]]*C.KryteriaPunktowe[[#This Row],[Waga]]</f>
        <v>0</v>
      </c>
      <c r="H11" s="160"/>
    </row>
    <row r="12" spans="1:12" ht="48.75" customHeight="1" thickBot="1">
      <c r="A12" s="158" t="s">
        <v>90</v>
      </c>
      <c r="B12" s="181" t="s">
        <v>128</v>
      </c>
      <c r="C12" s="159" t="s">
        <v>134</v>
      </c>
      <c r="D12" s="159">
        <v>5</v>
      </c>
      <c r="E12" s="159">
        <v>5</v>
      </c>
      <c r="F12" s="159"/>
      <c r="G12" s="177">
        <f>C.KryteriaPunktowe[[#This Row],[Liczba uzyskanych punktów (przed zważeniem)]]*C.KryteriaPunktowe[[#This Row],[Waga]]</f>
        <v>0</v>
      </c>
      <c r="H12" s="160"/>
      <c r="L12" s="161"/>
    </row>
    <row r="13" spans="1:12" ht="48.75" customHeight="1" thickBot="1">
      <c r="A13" s="158" t="s">
        <v>130</v>
      </c>
      <c r="B13" s="181" t="s">
        <v>129</v>
      </c>
      <c r="C13" s="159" t="s">
        <v>134</v>
      </c>
      <c r="D13" s="159">
        <v>3</v>
      </c>
      <c r="E13" s="159">
        <v>3</v>
      </c>
      <c r="F13" s="159"/>
      <c r="G13" s="177">
        <f>C.KryteriaPunktowe[[#This Row],[Liczba uzyskanych punktów (przed zważeniem)]]*C.KryteriaPunktowe[[#This Row],[Waga]]</f>
        <v>0</v>
      </c>
      <c r="H13" s="160"/>
      <c r="L13" s="161"/>
    </row>
    <row r="14" spans="1:12" ht="48.75" customHeight="1" thickBot="1">
      <c r="A14" s="158" t="s">
        <v>131</v>
      </c>
      <c r="B14" s="181" t="s">
        <v>104</v>
      </c>
      <c r="C14" s="159" t="s">
        <v>135</v>
      </c>
      <c r="D14" s="159">
        <v>2</v>
      </c>
      <c r="E14" s="159">
        <v>4</v>
      </c>
      <c r="F14" s="159"/>
      <c r="G14" s="177">
        <f>C.KryteriaPunktowe[[#This Row],[Liczba uzyskanych punktów (przed zważeniem)]]*C.KryteriaPunktowe[[#This Row],[Waga]]</f>
        <v>0</v>
      </c>
      <c r="H14" s="160"/>
      <c r="L14" s="161"/>
    </row>
    <row r="15" spans="1:12" ht="48.75" customHeight="1">
      <c r="A15" s="158" t="s">
        <v>132</v>
      </c>
      <c r="B15" s="181" t="s">
        <v>105</v>
      </c>
      <c r="C15" s="159" t="s">
        <v>134</v>
      </c>
      <c r="D15" s="159">
        <v>3</v>
      </c>
      <c r="E15" s="159">
        <v>3</v>
      </c>
      <c r="F15" s="159"/>
      <c r="G15" s="177">
        <f>C.KryteriaPunktowe[[#This Row],[Liczba uzyskanych punktów (przed zważeniem)]]*C.KryteriaPunktowe[[#This Row],[Waga]]</f>
        <v>0</v>
      </c>
      <c r="H15" s="160"/>
      <c r="L15" s="161"/>
    </row>
    <row r="16" spans="1:12" ht="18.75" customHeight="1" thickBot="1">
      <c r="A16" s="162"/>
      <c r="B16" s="163" t="s">
        <v>91</v>
      </c>
      <c r="C16" s="176"/>
      <c r="D16" s="163"/>
      <c r="E16" s="182">
        <f>SUM(E6:E15)</f>
        <v>60</v>
      </c>
      <c r="F16" s="164"/>
      <c r="G16" s="165">
        <f>SUM(G6:G15)</f>
        <v>0</v>
      </c>
      <c r="H16" s="166"/>
    </row>
    <row r="17" spans="2:6" ht="15.75" thickTop="1"/>
    <row r="28" spans="2:6" ht="15.75">
      <c r="B28" s="152"/>
      <c r="C28" s="60"/>
    </row>
    <row r="30" spans="2:6" ht="15.75">
      <c r="B30" s="60" t="s">
        <v>95</v>
      </c>
      <c r="F30" s="192" t="s">
        <v>188</v>
      </c>
    </row>
    <row r="31" spans="2:6" ht="15.75">
      <c r="B31" s="133" t="s">
        <v>96</v>
      </c>
      <c r="F31" s="192" t="s">
        <v>189</v>
      </c>
    </row>
  </sheetData>
  <protectedRanges>
    <protectedRange sqref="F8:F15" name="Rozstęp2"/>
    <protectedRange sqref="F7" name="Rozstęp2_3"/>
    <protectedRange sqref="H6:H15" name="Rozstęp4_1"/>
  </protectedRanges>
  <dataValidations count="7">
    <dataValidation type="list" allowBlank="1" showInputMessage="1" showErrorMessage="1" errorTitle="Kryterium 1" error="dopuszczalna punktacja od 1-4" sqref="F6" xr:uid="{00000000-0002-0000-0300-000000000000}">
      <formula1>"1,2,3,4"</formula1>
    </dataValidation>
    <dataValidation type="list" allowBlank="1" showInputMessage="1" showErrorMessage="1" errorTitle="Kryterium 6" error="dopuszczalna punktacja od 0-3" sqref="F11" xr:uid="{00000000-0002-0000-0300-000001000000}">
      <formula1>"0,1,2,3"</formula1>
    </dataValidation>
    <dataValidation type="list" allowBlank="1" showInputMessage="1" showErrorMessage="1" errorTitle="Kryterium 4" error="dopuszczalna punktacja od 1-2" sqref="F9" xr:uid="{00000000-0002-0000-0300-000002000000}">
      <formula1>"1,2"</formula1>
    </dataValidation>
    <dataValidation type="list" allowBlank="1" showInputMessage="1" showErrorMessage="1" errorTitle="Kryterium 5" error="dopuszczalna punktacja od 0-5" sqref="F10" xr:uid="{00000000-0002-0000-0300-000003000000}">
      <formula1>"0,1,2,3,4,5"</formula1>
    </dataValidation>
    <dataValidation type="list" allowBlank="1" showInputMessage="1" showErrorMessage="1" errorTitle="Kryterium 2" error="dopuszczalna punktacja od 0-3" sqref="F7" xr:uid="{00000000-0002-0000-0300-000004000000}">
      <formula1>"0,1,2,3"</formula1>
    </dataValidation>
    <dataValidation type="list" allowBlank="1" showInputMessage="1" showErrorMessage="1" errorTitle="Kryterium 3" error="dopuszczalna punktacja od 0-3" sqref="F8" xr:uid="{00000000-0002-0000-0300-000005000000}">
      <formula1>"0,1,2,3"</formula1>
    </dataValidation>
    <dataValidation type="list" allowBlank="1" showInputMessage="1" showErrorMessage="1" errorTitle="Kryterium 7" error="dopuszczalna punktacja od 0-1" sqref="F12:F15" xr:uid="{00000000-0002-0000-0300-000006000000}">
      <formula1>"0,1"</formula1>
    </dataValidation>
  </dataValidations>
  <pageMargins left="0.70866141732283472" right="0.70866141732283472" top="0.39370078740157483" bottom="0.74803149606299213" header="0.31496062992125984" footer="0.31496062992125984"/>
  <pageSetup paperSize="9" scale="88" fitToHeight="0" orientation="landscape" r:id="rId1"/>
  <headerFooter>
    <oddFooter xml:space="preserve">&amp;C&amp;"-,Standardowy"Strona &amp;P z &amp;N&amp;"Arial,Normalny"
</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7"/>
  <sheetViews>
    <sheetView view="pageBreakPreview" zoomScale="90" zoomScaleNormal="100" zoomScaleSheetLayoutView="90" workbookViewId="0">
      <selection activeCell="E46" sqref="E46"/>
    </sheetView>
  </sheetViews>
  <sheetFormatPr defaultRowHeight="15"/>
  <cols>
    <col min="1" max="1" width="4.7109375" customWidth="1"/>
    <col min="2" max="2" width="33.42578125" customWidth="1"/>
    <col min="3" max="3" width="94.42578125" customWidth="1"/>
  </cols>
  <sheetData>
    <row r="1" spans="1:3" ht="18" customHeight="1">
      <c r="A1" s="42"/>
      <c r="B1" s="39" t="str">
        <f>NagAOC!A18</f>
        <v>Numer ewidencyjny wniosku:</v>
      </c>
      <c r="C1" s="39" t="str">
        <f>NagAOC!B18</f>
        <v xml:space="preserve"> </v>
      </c>
    </row>
    <row r="2" spans="1:3">
      <c r="B2" s="46"/>
      <c r="C2" s="45" t="s">
        <v>14</v>
      </c>
    </row>
    <row r="3" spans="1:3">
      <c r="A3" s="43"/>
      <c r="B3" s="40"/>
      <c r="C3" s="40"/>
    </row>
    <row r="4" spans="1:3" ht="37.5" customHeight="1" thickBot="1">
      <c r="A4" s="44" t="s">
        <v>11</v>
      </c>
      <c r="B4" s="41" t="s">
        <v>12</v>
      </c>
      <c r="C4" s="41" t="s">
        <v>13</v>
      </c>
    </row>
    <row r="5" spans="1:3" ht="38.25">
      <c r="B5" s="208" t="s">
        <v>100</v>
      </c>
      <c r="C5" s="183" t="s">
        <v>136</v>
      </c>
    </row>
    <row r="6" spans="1:3">
      <c r="B6" s="209"/>
      <c r="C6" s="184" t="s">
        <v>137</v>
      </c>
    </row>
    <row r="7" spans="1:3">
      <c r="B7" s="209"/>
      <c r="C7" s="184" t="s">
        <v>138</v>
      </c>
    </row>
    <row r="8" spans="1:3">
      <c r="B8" s="209"/>
      <c r="C8" s="184" t="s">
        <v>139</v>
      </c>
    </row>
    <row r="9" spans="1:3">
      <c r="B9" s="209"/>
      <c r="C9" s="184" t="s">
        <v>140</v>
      </c>
    </row>
    <row r="10" spans="1:3" ht="26.25" thickBot="1">
      <c r="B10" s="210"/>
      <c r="C10" s="185" t="s">
        <v>141</v>
      </c>
    </row>
    <row r="11" spans="1:3" ht="89.25">
      <c r="B11" s="208" t="s">
        <v>101</v>
      </c>
      <c r="C11" s="184" t="s">
        <v>142</v>
      </c>
    </row>
    <row r="12" spans="1:3" ht="25.5">
      <c r="B12" s="209"/>
      <c r="C12" s="184" t="s">
        <v>143</v>
      </c>
    </row>
    <row r="13" spans="1:3">
      <c r="B13" s="209"/>
      <c r="C13" s="186" t="s">
        <v>144</v>
      </c>
    </row>
    <row r="14" spans="1:3">
      <c r="B14" s="209"/>
      <c r="C14" s="186" t="s">
        <v>145</v>
      </c>
    </row>
    <row r="15" spans="1:3">
      <c r="B15" s="209"/>
      <c r="C15" s="186" t="s">
        <v>146</v>
      </c>
    </row>
    <row r="16" spans="1:3">
      <c r="B16" s="209"/>
      <c r="C16" s="186" t="s">
        <v>147</v>
      </c>
    </row>
    <row r="17" spans="2:3">
      <c r="B17" s="209"/>
      <c r="C17" s="186" t="s">
        <v>148</v>
      </c>
    </row>
    <row r="18" spans="2:3" ht="15.75" thickBot="1">
      <c r="B18" s="210"/>
      <c r="C18" s="185" t="s">
        <v>149</v>
      </c>
    </row>
    <row r="19" spans="2:3" ht="25.5">
      <c r="B19" s="208" t="s">
        <v>102</v>
      </c>
      <c r="C19" s="184" t="s">
        <v>150</v>
      </c>
    </row>
    <row r="20" spans="2:3" ht="25.5">
      <c r="B20" s="209"/>
      <c r="C20" s="187" t="s">
        <v>151</v>
      </c>
    </row>
    <row r="21" spans="2:3" ht="63.75">
      <c r="B21" s="209"/>
      <c r="C21" s="187" t="s">
        <v>152</v>
      </c>
    </row>
    <row r="22" spans="2:3">
      <c r="B22" s="209"/>
      <c r="C22" s="188"/>
    </row>
    <row r="23" spans="2:3" ht="25.5">
      <c r="B23" s="209"/>
      <c r="C23" s="184" t="s">
        <v>143</v>
      </c>
    </row>
    <row r="24" spans="2:3">
      <c r="B24" s="209"/>
      <c r="C24" s="186" t="s">
        <v>144</v>
      </c>
    </row>
    <row r="25" spans="2:3">
      <c r="B25" s="209"/>
      <c r="C25" s="186" t="s">
        <v>145</v>
      </c>
    </row>
    <row r="26" spans="2:3">
      <c r="B26" s="209"/>
      <c r="C26" s="186" t="s">
        <v>146</v>
      </c>
    </row>
    <row r="27" spans="2:3">
      <c r="B27" s="209"/>
      <c r="C27" s="186" t="s">
        <v>147</v>
      </c>
    </row>
    <row r="28" spans="2:3">
      <c r="B28" s="209"/>
      <c r="C28" s="186" t="s">
        <v>148</v>
      </c>
    </row>
    <row r="29" spans="2:3" ht="15.75" thickBot="1">
      <c r="B29" s="210"/>
      <c r="C29" s="185" t="s">
        <v>149</v>
      </c>
    </row>
    <row r="30" spans="2:3">
      <c r="B30" s="208" t="s">
        <v>103</v>
      </c>
      <c r="C30" s="186" t="s">
        <v>153</v>
      </c>
    </row>
    <row r="31" spans="2:3" ht="38.25">
      <c r="B31" s="209"/>
      <c r="C31" s="187" t="s">
        <v>154</v>
      </c>
    </row>
    <row r="32" spans="2:3" ht="38.25">
      <c r="B32" s="209"/>
      <c r="C32" s="187" t="s">
        <v>155</v>
      </c>
    </row>
    <row r="33" spans="2:3" ht="38.25">
      <c r="B33" s="209"/>
      <c r="C33" s="189" t="s">
        <v>156</v>
      </c>
    </row>
    <row r="34" spans="2:3" ht="25.5">
      <c r="B34" s="209"/>
      <c r="C34" s="184" t="s">
        <v>143</v>
      </c>
    </row>
    <row r="35" spans="2:3">
      <c r="B35" s="209"/>
      <c r="C35" s="186" t="s">
        <v>144</v>
      </c>
    </row>
    <row r="36" spans="2:3">
      <c r="B36" s="209"/>
      <c r="C36" s="186" t="s">
        <v>145</v>
      </c>
    </row>
    <row r="37" spans="2:3">
      <c r="B37" s="209"/>
      <c r="C37" s="186" t="s">
        <v>146</v>
      </c>
    </row>
    <row r="38" spans="2:3">
      <c r="B38" s="209"/>
      <c r="C38" s="186" t="s">
        <v>147</v>
      </c>
    </row>
    <row r="39" spans="2:3">
      <c r="B39" s="209"/>
      <c r="C39" s="186" t="s">
        <v>148</v>
      </c>
    </row>
    <row r="40" spans="2:3" ht="15.75" thickBot="1">
      <c r="B40" s="210"/>
      <c r="C40" s="185" t="s">
        <v>149</v>
      </c>
    </row>
    <row r="41" spans="2:3" ht="51">
      <c r="B41" s="208" t="s">
        <v>126</v>
      </c>
      <c r="C41" s="186" t="s">
        <v>157</v>
      </c>
    </row>
    <row r="42" spans="2:3">
      <c r="B42" s="209"/>
      <c r="C42" s="186" t="s">
        <v>158</v>
      </c>
    </row>
    <row r="43" spans="2:3">
      <c r="B43" s="209"/>
      <c r="C43" s="186" t="s">
        <v>159</v>
      </c>
    </row>
    <row r="44" spans="2:3">
      <c r="B44" s="209"/>
      <c r="C44" s="186" t="s">
        <v>160</v>
      </c>
    </row>
    <row r="45" spans="2:3" ht="15.75" thickBot="1">
      <c r="B45" s="210"/>
      <c r="C45" s="185" t="s">
        <v>161</v>
      </c>
    </row>
    <row r="46" spans="2:3" ht="63.75">
      <c r="B46" s="208" t="s">
        <v>127</v>
      </c>
      <c r="C46" s="186" t="s">
        <v>162</v>
      </c>
    </row>
    <row r="47" spans="2:3">
      <c r="B47" s="209"/>
      <c r="C47" s="186" t="s">
        <v>163</v>
      </c>
    </row>
    <row r="48" spans="2:3" ht="15.75" thickBot="1">
      <c r="B48" s="210"/>
      <c r="C48" s="185" t="s">
        <v>164</v>
      </c>
    </row>
    <row r="49" spans="2:3" ht="38.25">
      <c r="B49" s="208" t="s">
        <v>128</v>
      </c>
      <c r="C49" s="186" t="s">
        <v>165</v>
      </c>
    </row>
    <row r="50" spans="2:3">
      <c r="B50" s="209"/>
      <c r="C50" s="186" t="s">
        <v>166</v>
      </c>
    </row>
    <row r="51" spans="2:3">
      <c r="B51" s="209"/>
      <c r="C51" s="186" t="s">
        <v>167</v>
      </c>
    </row>
    <row r="52" spans="2:3" ht="15.75" customHeight="1" thickBot="1">
      <c r="B52" s="210"/>
      <c r="C52" s="185" t="s">
        <v>168</v>
      </c>
    </row>
    <row r="53" spans="2:3">
      <c r="B53" s="208" t="s">
        <v>129</v>
      </c>
      <c r="C53" s="186" t="s">
        <v>169</v>
      </c>
    </row>
    <row r="54" spans="2:3">
      <c r="B54" s="209"/>
      <c r="C54" s="186" t="s">
        <v>170</v>
      </c>
    </row>
    <row r="55" spans="2:3">
      <c r="B55" s="209"/>
      <c r="C55" s="186" t="s">
        <v>171</v>
      </c>
    </row>
    <row r="56" spans="2:3">
      <c r="B56" s="209"/>
      <c r="C56" s="186"/>
    </row>
    <row r="57" spans="2:3" ht="38.25">
      <c r="B57" s="209"/>
      <c r="C57" s="186" t="s">
        <v>172</v>
      </c>
    </row>
    <row r="58" spans="2:3" ht="15.75" thickBot="1">
      <c r="B58" s="210"/>
      <c r="C58" s="185" t="s">
        <v>173</v>
      </c>
    </row>
    <row r="59" spans="2:3" ht="38.25">
      <c r="B59" s="208" t="s">
        <v>104</v>
      </c>
      <c r="C59" s="184" t="s">
        <v>174</v>
      </c>
    </row>
    <row r="60" spans="2:3">
      <c r="B60" s="209"/>
      <c r="C60" s="184" t="s">
        <v>175</v>
      </c>
    </row>
    <row r="61" spans="2:3">
      <c r="B61" s="209"/>
      <c r="C61" s="184" t="s">
        <v>176</v>
      </c>
    </row>
    <row r="62" spans="2:3">
      <c r="B62" s="209"/>
      <c r="C62" s="184" t="s">
        <v>177</v>
      </c>
    </row>
    <row r="63" spans="2:3" ht="64.5" thickBot="1">
      <c r="B63" s="210"/>
      <c r="C63" s="190" t="s">
        <v>178</v>
      </c>
    </row>
    <row r="64" spans="2:3" ht="25.5">
      <c r="B64" s="205" t="s">
        <v>105</v>
      </c>
      <c r="C64" s="186" t="s">
        <v>179</v>
      </c>
    </row>
    <row r="65" spans="2:3">
      <c r="B65" s="206"/>
      <c r="C65" s="186" t="s">
        <v>180</v>
      </c>
    </row>
    <row r="66" spans="2:3">
      <c r="B66" s="206"/>
      <c r="C66" s="186" t="s">
        <v>181</v>
      </c>
    </row>
    <row r="67" spans="2:3" ht="30.75" thickBot="1">
      <c r="B67" s="207"/>
      <c r="C67" s="191" t="s">
        <v>182</v>
      </c>
    </row>
  </sheetData>
  <mergeCells count="10">
    <mergeCell ref="B64:B67"/>
    <mergeCell ref="B5:B10"/>
    <mergeCell ref="B11:B18"/>
    <mergeCell ref="B19:B29"/>
    <mergeCell ref="B30:B40"/>
    <mergeCell ref="B41:B45"/>
    <mergeCell ref="B46:B48"/>
    <mergeCell ref="B49:B52"/>
    <mergeCell ref="B53:B58"/>
    <mergeCell ref="B59:B63"/>
  </mergeCells>
  <hyperlinks>
    <hyperlink ref="C67" r:id="rId1" display="http://www.spinno.pl/" xr:uid="{00000000-0004-0000-0400-000000000000}"/>
  </hyperlinks>
  <pageMargins left="0.70866141732283472" right="0.70866141732283472" top="0.74803149606299213" bottom="0.74803149606299213" header="0.31496062992125984" footer="0.31496062992125984"/>
  <pageSetup paperSize="9" scale="65" orientation="portrait" r:id="rId2"/>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3"/>
  <sheetViews>
    <sheetView zoomScaleNormal="100" workbookViewId="0">
      <selection activeCell="A2" sqref="A2:XFD2"/>
    </sheetView>
  </sheetViews>
  <sheetFormatPr defaultRowHeight="15"/>
  <cols>
    <col min="1" max="1" width="32.85546875" style="151" customWidth="1"/>
    <col min="2" max="2" width="40.7109375" style="151" customWidth="1"/>
    <col min="3" max="3" width="17.7109375" style="151" customWidth="1"/>
    <col min="4" max="4" width="12.28515625" style="151" customWidth="1"/>
    <col min="5" max="5" width="15.85546875" style="151" customWidth="1"/>
    <col min="6" max="16384" width="9.140625" style="151"/>
  </cols>
  <sheetData>
    <row r="1" spans="1:8" s="167" customFormat="1" ht="15.75" customHeight="1">
      <c r="A1" s="150" t="str">
        <f>NagAOC!A18</f>
        <v>Numer ewidencyjny wniosku:</v>
      </c>
      <c r="B1" s="150" t="str">
        <f>NagAOC!B18</f>
        <v xml:space="preserve"> </v>
      </c>
    </row>
    <row r="2" spans="1:8" s="167" customFormat="1" ht="15" customHeight="1"/>
    <row r="3" spans="1:8" ht="22.5" customHeight="1" thickBot="1">
      <c r="A3" s="168" t="s">
        <v>199</v>
      </c>
      <c r="B3" s="168"/>
      <c r="C3" s="168"/>
      <c r="D3" s="168"/>
      <c r="E3" s="167"/>
      <c r="F3" s="167"/>
      <c r="G3" s="167"/>
      <c r="H3" s="167"/>
    </row>
    <row r="4" spans="1:8" ht="29.25" customHeight="1" thickTop="1" thickBot="1">
      <c r="A4" s="194" t="s">
        <v>39</v>
      </c>
      <c r="B4" s="195" t="s">
        <v>92</v>
      </c>
      <c r="C4" s="168"/>
      <c r="D4" s="168"/>
      <c r="E4" s="167"/>
      <c r="F4" s="167"/>
      <c r="G4" s="167"/>
      <c r="H4" s="167"/>
    </row>
    <row r="5" spans="1:8" ht="18" customHeight="1" thickBot="1">
      <c r="A5" s="196"/>
      <c r="B5" s="197"/>
      <c r="C5" s="168"/>
      <c r="D5" s="168"/>
      <c r="E5" s="167"/>
      <c r="F5" s="167"/>
      <c r="G5" s="167"/>
      <c r="H5" s="167"/>
    </row>
    <row r="6" spans="1:8" ht="16.5" thickBot="1">
      <c r="A6" s="169"/>
      <c r="B6" s="170"/>
    </row>
    <row r="7" spans="1:8" ht="16.5" thickTop="1">
      <c r="A7" s="168"/>
      <c r="B7" s="168"/>
    </row>
    <row r="8" spans="1:8" ht="16.5" thickBot="1">
      <c r="A8" s="168" t="s">
        <v>200</v>
      </c>
    </row>
    <row r="9" spans="1:8" ht="17.25" thickTop="1" thickBot="1">
      <c r="A9" s="194" t="s">
        <v>39</v>
      </c>
      <c r="B9" s="195" t="s">
        <v>92</v>
      </c>
      <c r="C9" s="60"/>
      <c r="D9" s="60"/>
      <c r="E9" s="60"/>
      <c r="F9" s="60"/>
      <c r="G9" s="60"/>
      <c r="H9" s="60"/>
    </row>
    <row r="10" spans="1:8" ht="16.5" thickBot="1">
      <c r="A10" s="169" t="str">
        <f>IF(AND(EXACT(UPPER('[2]B. Kryteria dopuszczające'!E37),"X"), EXACT(UPPER('[2]B. Kryteria dopuszczające'!E38),"X")),"X","")</f>
        <v/>
      </c>
      <c r="B10" s="170" t="str">
        <f>IF(OR(EXACT(UPPER('[2]B. Kryteria dopuszczające'!D37),"X"), EXACT(UPPER('[2]B. Kryteria dopuszczające'!D38),"X")),"X","")</f>
        <v/>
      </c>
      <c r="C10" s="60"/>
      <c r="D10" s="60"/>
      <c r="E10" s="60"/>
      <c r="F10" s="60"/>
      <c r="G10" s="60"/>
      <c r="H10" s="60"/>
    </row>
    <row r="11" spans="1:8" ht="16.5" thickTop="1">
      <c r="A11" s="60"/>
      <c r="B11" s="60"/>
      <c r="C11" s="60"/>
      <c r="D11" s="60"/>
      <c r="E11" s="60"/>
      <c r="F11" s="60"/>
      <c r="G11" s="60"/>
      <c r="H11" s="60"/>
    </row>
    <row r="12" spans="1:8" ht="22.5" customHeight="1">
      <c r="A12" s="58" t="s">
        <v>201</v>
      </c>
      <c r="B12" s="60"/>
      <c r="C12" s="60"/>
      <c r="D12" s="60"/>
      <c r="E12" s="60"/>
      <c r="F12" s="60"/>
      <c r="G12" s="60"/>
      <c r="H12" s="193"/>
    </row>
    <row r="13" spans="1:8" ht="19.5" thickBot="1">
      <c r="A13" s="58"/>
      <c r="B13" s="60"/>
      <c r="C13" s="60"/>
      <c r="D13" s="60"/>
      <c r="E13" s="60"/>
      <c r="F13" s="60"/>
      <c r="G13" s="60"/>
      <c r="H13" s="193"/>
    </row>
    <row r="14" spans="1:8" ht="22.5" thickTop="1" thickBot="1">
      <c r="A14" s="234"/>
      <c r="B14" s="235"/>
      <c r="C14" s="236" t="s">
        <v>191</v>
      </c>
      <c r="D14" s="237"/>
      <c r="E14" s="238"/>
      <c r="F14" s="239" t="s">
        <v>192</v>
      </c>
      <c r="G14" s="240"/>
      <c r="H14" s="193"/>
    </row>
    <row r="15" spans="1:8" ht="21.75" thickTop="1">
      <c r="A15" s="220" t="s">
        <v>193</v>
      </c>
      <c r="B15" s="221"/>
      <c r="C15" s="241">
        <f>C6</f>
        <v>0</v>
      </c>
      <c r="D15" s="242"/>
      <c r="E15" s="243"/>
      <c r="F15" s="244">
        <f>[3]oceniający1!E63</f>
        <v>0</v>
      </c>
      <c r="G15" s="245"/>
      <c r="H15" s="193"/>
    </row>
    <row r="16" spans="1:8" ht="21">
      <c r="A16" s="220" t="s">
        <v>194</v>
      </c>
      <c r="B16" s="221"/>
      <c r="C16" s="222">
        <f>C7</f>
        <v>0</v>
      </c>
      <c r="D16" s="223"/>
      <c r="E16" s="224"/>
      <c r="F16" s="225">
        <f>[3]oceniający2!E63</f>
        <v>0</v>
      </c>
      <c r="G16" s="226"/>
      <c r="H16" s="193"/>
    </row>
    <row r="17" spans="1:8" ht="21.75" thickBot="1">
      <c r="A17" s="227" t="s">
        <v>197</v>
      </c>
      <c r="B17" s="228"/>
      <c r="C17" s="229">
        <f>C8</f>
        <v>0</v>
      </c>
      <c r="D17" s="230"/>
      <c r="E17" s="231"/>
      <c r="F17" s="232"/>
      <c r="G17" s="233"/>
      <c r="H17" s="193"/>
    </row>
    <row r="18" spans="1:8" ht="22.5" thickTop="1" thickBot="1">
      <c r="A18" s="211" t="s">
        <v>195</v>
      </c>
      <c r="B18" s="212"/>
      <c r="C18" s="213"/>
      <c r="D18" s="214"/>
      <c r="E18" s="215"/>
      <c r="F18" s="216"/>
      <c r="G18" s="217"/>
      <c r="H18" s="60"/>
    </row>
    <row r="19" spans="1:8" ht="22.5" thickTop="1" thickBot="1">
      <c r="A19" s="198" t="s">
        <v>196</v>
      </c>
      <c r="B19" s="199"/>
      <c r="C19" s="199"/>
      <c r="D19" s="199"/>
      <c r="E19" s="200"/>
      <c r="F19" s="218"/>
      <c r="G19" s="219"/>
      <c r="H19" s="60"/>
    </row>
    <row r="20" spans="1:8" ht="16.5" thickTop="1">
      <c r="A20" s="58"/>
      <c r="B20" s="60"/>
      <c r="C20" s="60"/>
      <c r="D20" s="60"/>
      <c r="E20" s="60"/>
      <c r="F20" s="60"/>
      <c r="G20" s="60"/>
      <c r="H20" s="60"/>
    </row>
    <row r="21" spans="1:8" ht="15.75">
      <c r="A21" s="60"/>
      <c r="B21" s="60"/>
      <c r="C21" s="171"/>
      <c r="D21" s="60"/>
      <c r="E21" s="60"/>
      <c r="F21" s="60"/>
      <c r="G21" s="60"/>
      <c r="H21" s="60"/>
    </row>
    <row r="22" spans="1:8" ht="15.75">
      <c r="A22" s="60"/>
      <c r="B22" s="60"/>
      <c r="C22" s="60"/>
      <c r="D22" s="60"/>
      <c r="E22" s="60"/>
      <c r="F22" s="60"/>
      <c r="G22" s="60"/>
    </row>
    <row r="23" spans="1:8" ht="15.75">
      <c r="A23" s="60" t="s">
        <v>93</v>
      </c>
      <c r="C23" s="172">
        <v>0</v>
      </c>
      <c r="D23" s="60" t="s">
        <v>94</v>
      </c>
      <c r="E23" s="173" t="str">
        <f>[2]słownie!E5</f>
        <v>zero zł 0/100</v>
      </c>
      <c r="F23" s="60"/>
      <c r="G23" s="60"/>
    </row>
  </sheetData>
  <mergeCells count="16">
    <mergeCell ref="A14:B14"/>
    <mergeCell ref="C14:E14"/>
    <mergeCell ref="F14:G14"/>
    <mergeCell ref="A15:B15"/>
    <mergeCell ref="C15:E15"/>
    <mergeCell ref="F15:G15"/>
    <mergeCell ref="A18:B18"/>
    <mergeCell ref="C18:E18"/>
    <mergeCell ref="F18:G18"/>
    <mergeCell ref="F19:G19"/>
    <mergeCell ref="A16:B16"/>
    <mergeCell ref="C16:E16"/>
    <mergeCell ref="F16:G16"/>
    <mergeCell ref="A17:B17"/>
    <mergeCell ref="C17:E17"/>
    <mergeCell ref="F17:G17"/>
  </mergeCells>
  <pageMargins left="0.70866141732283472" right="0.70866141732283472" top="0.39370078740157483" bottom="0.74803149606299213" header="0.31496062992125984" footer="0.31496062992125984"/>
  <pageSetup paperSize="9" scale="91" orientation="landscape" r:id="rId1"/>
  <headerFooter>
    <oddFooter xml:space="preserve">&amp;C&amp;"-,Standardowy"Strona &amp;P z &amp;N&amp;"Arial,Normalny"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8</vt:i4>
      </vt:variant>
    </vt:vector>
  </HeadingPairs>
  <TitlesOfParts>
    <vt:vector size="14" baseType="lpstr">
      <vt:lpstr>NagAOC</vt:lpstr>
      <vt:lpstr>A. Kryteria Formalne</vt:lpstr>
      <vt:lpstr>B. Kryteria dopuszczające</vt:lpstr>
      <vt:lpstr>C. Kryteria punktowe</vt:lpstr>
      <vt:lpstr>Instruk. oceny punktowej</vt:lpstr>
      <vt:lpstr>Wynik oceny </vt:lpstr>
      <vt:lpstr>'Wynik oceny '!a5PropKwotaDofinansowania_PLN</vt:lpstr>
      <vt:lpstr>'A. Kryteria Formalne'!Obszar_wydruku</vt:lpstr>
      <vt:lpstr>'B. Kryteria dopuszczające'!Obszar_wydruku</vt:lpstr>
      <vt:lpstr>'C. Kryteria punktowe'!Obszar_wydruku</vt:lpstr>
      <vt:lpstr>NagAOC!Obszar_wydruku</vt:lpstr>
      <vt:lpstr>'Wynik oceny '!Obszar_wydruku</vt:lpstr>
      <vt:lpstr>'Wynik oceny '!OcenaData</vt:lpstr>
      <vt:lpstr>NagAOC!OLE_LINK1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2018-05-24T12:49:55Z</dcterms:modified>
</cp:coreProperties>
</file>